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murtagh\Downloads\"/>
    </mc:Choice>
  </mc:AlternateContent>
  <bookViews>
    <workbookView xWindow="0" yWindow="0" windowWidth="28800" windowHeight="12345" tabRatio="696" activeTab="3"/>
  </bookViews>
  <sheets>
    <sheet name="introduction" sheetId="8" r:id="rId1"/>
    <sheet name="definitions" sheetId="11" r:id="rId2"/>
    <sheet name="Jisc APC template v4" sheetId="25" r:id="rId3"/>
    <sheet name="Discounts, memberships &amp; pre-pa" sheetId="23" r:id="rId4"/>
    <sheet name="RCUK compliance summary" sheetId="21" r:id="rId5"/>
    <sheet name="Constrained values" sheetId="24" state="hidden" r:id="rId6"/>
  </sheets>
  <definedNames>
    <definedName name="_xlnm.Print_Area" localSheetId="2">'Jisc APC template v4'!$A$3:$AB$18</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6" i="21" l="1"/>
  <c r="D36" i="21"/>
  <c r="A3" i="23" l="1" a="1"/>
  <c r="A3" i="23" s="1"/>
  <c r="E3" i="23" l="1"/>
  <c r="G3" i="23"/>
  <c r="I3" i="23" s="1"/>
  <c r="H3" i="23"/>
  <c r="J3" i="23" s="1"/>
  <c r="A4" i="23" a="1"/>
  <c r="A4" i="23" s="1"/>
  <c r="A5" i="23" s="1" a="1"/>
  <c r="A5" i="23" s="1"/>
  <c r="F5" i="23" s="1"/>
  <c r="K5" i="23" s="1"/>
  <c r="F3" i="23"/>
  <c r="K3" i="23" s="1"/>
  <c r="A6" i="23" l="1" a="1"/>
  <c r="A6" i="23" s="1"/>
  <c r="H6" i="23" s="1"/>
  <c r="J6" i="23" s="1"/>
  <c r="G5" i="23"/>
  <c r="I5" i="23" s="1"/>
  <c r="H4" i="23"/>
  <c r="J4" i="23" s="1"/>
  <c r="E4" i="23"/>
  <c r="E5" i="23"/>
  <c r="H5" i="23"/>
  <c r="J5" i="23" s="1"/>
  <c r="F4" i="23"/>
  <c r="K4" i="23" s="1"/>
  <c r="G4" i="23"/>
  <c r="I4" i="23" s="1"/>
  <c r="E28" i="21"/>
  <c r="G28" i="21" s="1"/>
  <c r="C29" i="21" l="1"/>
  <c r="A7" i="23" a="1"/>
  <c r="A7" i="23" s="1"/>
  <c r="E7" i="23" s="1"/>
  <c r="G6" i="23"/>
  <c r="I6" i="23" s="1"/>
  <c r="E6" i="23"/>
  <c r="F6" i="23"/>
  <c r="K6" i="23" s="1"/>
  <c r="C46" i="21"/>
  <c r="C44" i="21"/>
  <c r="C20" i="21"/>
  <c r="C15" i="21"/>
  <c r="E29" i="21" l="1"/>
  <c r="G29" i="21" s="1"/>
  <c r="C30" i="21" s="1"/>
  <c r="E30" i="21" s="1"/>
  <c r="F7" i="23"/>
  <c r="K7" i="23" s="1"/>
  <c r="A8" i="23" a="1"/>
  <c r="A8" i="23" s="1"/>
  <c r="G8" i="23" s="1"/>
  <c r="I8" i="23" s="1"/>
  <c r="H7" i="23"/>
  <c r="J7" i="23" s="1"/>
  <c r="G7" i="23"/>
  <c r="I7" i="23" s="1"/>
  <c r="C39" i="21"/>
  <c r="G30" i="21" l="1"/>
  <c r="C31" i="21" s="1"/>
  <c r="E31" i="21" s="1"/>
  <c r="E8" i="23"/>
  <c r="H8" i="23"/>
  <c r="J8" i="23" s="1"/>
  <c r="F8" i="23"/>
  <c r="K8" i="23" s="1"/>
  <c r="A9" i="23" a="1"/>
  <c r="A9" i="23" s="1"/>
  <c r="E9" i="23" s="1"/>
  <c r="G31" i="21" l="1"/>
  <c r="C32" i="21" s="1"/>
  <c r="E32" i="21" s="1"/>
  <c r="F9" i="23"/>
  <c r="K9" i="23" s="1"/>
  <c r="H9" i="23"/>
  <c r="J9" i="23" s="1"/>
  <c r="A10" i="23" a="1"/>
  <c r="A10" i="23" s="1"/>
  <c r="A11" i="23" s="1" a="1"/>
  <c r="A11" i="23" s="1"/>
  <c r="G9" i="23"/>
  <c r="I9" i="23" s="1"/>
  <c r="G32" i="21" l="1"/>
  <c r="C33" i="21" s="1"/>
  <c r="E33" i="21" s="1"/>
  <c r="E10" i="23"/>
  <c r="F10" i="23"/>
  <c r="K10" i="23" s="1"/>
  <c r="G10" i="23"/>
  <c r="I10" i="23" s="1"/>
  <c r="H10" i="23"/>
  <c r="J10" i="23" s="1"/>
  <c r="A12" i="23" a="1"/>
  <c r="A12" i="23" s="1"/>
  <c r="G12" i="23" s="1"/>
  <c r="I12" i="23" s="1"/>
  <c r="G11" i="23"/>
  <c r="I11" i="23" s="1"/>
  <c r="E11" i="23"/>
  <c r="F11" i="23"/>
  <c r="K11" i="23" s="1"/>
  <c r="H11" i="23"/>
  <c r="J11" i="23" s="1"/>
  <c r="G33" i="21" l="1"/>
  <c r="C34" i="21" s="1"/>
  <c r="E34" i="21" s="1"/>
  <c r="G35" i="21" s="1"/>
  <c r="H12" i="23"/>
  <c r="J12" i="23" s="1"/>
  <c r="A13" i="23" a="1"/>
  <c r="A13" i="23" s="1"/>
  <c r="H13" i="23" s="1"/>
  <c r="J13" i="23" s="1"/>
  <c r="F12" i="23"/>
  <c r="K12" i="23" s="1"/>
  <c r="E12" i="23"/>
  <c r="F13" i="23" l="1"/>
  <c r="K13" i="23" s="1"/>
  <c r="E13" i="23"/>
  <c r="G13" i="23"/>
  <c r="I13" i="23" s="1"/>
  <c r="A14" i="23" a="1"/>
  <c r="A14" i="23" s="1"/>
  <c r="A15" i="23" s="1" a="1"/>
  <c r="A15" i="23" s="1"/>
  <c r="F15" i="23" s="1"/>
  <c r="K15" i="23" s="1"/>
  <c r="G14" i="23" l="1"/>
  <c r="I14" i="23" s="1"/>
  <c r="H15" i="23"/>
  <c r="J15" i="23" s="1"/>
  <c r="A16" i="23" a="1"/>
  <c r="A16" i="23" s="1"/>
  <c r="E14" i="23"/>
  <c r="G15" i="23"/>
  <c r="I15" i="23" s="1"/>
  <c r="E15" i="23"/>
  <c r="H14" i="23"/>
  <c r="J14" i="23" s="1"/>
  <c r="F14" i="23"/>
  <c r="K14" i="23" s="1"/>
  <c r="E16" i="23" l="1"/>
  <c r="H16" i="23"/>
  <c r="J16" i="23" s="1"/>
  <c r="G16" i="23"/>
  <c r="I16" i="23" s="1"/>
  <c r="A17" i="23" a="1"/>
  <c r="A17" i="23" s="1"/>
  <c r="H17" i="23" s="1"/>
  <c r="J17" i="23" s="1"/>
  <c r="F16" i="23"/>
  <c r="K16" i="23" s="1"/>
  <c r="F17" i="23" l="1"/>
  <c r="K17" i="23" s="1"/>
  <c r="E17" i="23"/>
  <c r="A18" i="23" a="1"/>
  <c r="A18" i="23" s="1"/>
  <c r="G17" i="23"/>
  <c r="I17" i="23" s="1"/>
  <c r="H18" i="23" l="1"/>
  <c r="J18" i="23" s="1"/>
  <c r="G18" i="23"/>
  <c r="I18" i="23" s="1"/>
  <c r="E18" i="23"/>
  <c r="A19" i="23" a="1"/>
  <c r="A19" i="23" s="1"/>
  <c r="F18" i="23"/>
  <c r="K18" i="23" s="1"/>
  <c r="A20" i="23" l="1" a="1"/>
  <c r="A20" i="23" s="1"/>
  <c r="E19" i="23"/>
  <c r="H19" i="23"/>
  <c r="J19" i="23" s="1"/>
  <c r="F19" i="23"/>
  <c r="K19" i="23" s="1"/>
  <c r="G19" i="23"/>
  <c r="I19" i="23" s="1"/>
  <c r="A21" i="23" l="1" a="1"/>
  <c r="A21" i="23" s="1"/>
  <c r="F20" i="23"/>
  <c r="K20" i="23" s="1"/>
  <c r="G20" i="23"/>
  <c r="I20" i="23" s="1"/>
  <c r="H20" i="23"/>
  <c r="J20" i="23" s="1"/>
  <c r="E20" i="23"/>
  <c r="A22" i="23" l="1" a="1"/>
  <c r="A22" i="23" s="1"/>
  <c r="A23" i="23" s="1" a="1"/>
  <c r="A23" i="23" s="1"/>
  <c r="A24" i="23" s="1" a="1"/>
  <c r="A24" i="23" s="1"/>
  <c r="H21" i="23"/>
  <c r="J21" i="23" s="1"/>
  <c r="E21" i="23"/>
  <c r="F21" i="23"/>
  <c r="K21" i="23" s="1"/>
  <c r="G21" i="23"/>
  <c r="I21" i="23" s="1"/>
  <c r="E22" i="23" l="1"/>
  <c r="G22" i="23"/>
  <c r="I22" i="23" s="1"/>
  <c r="F22" i="23"/>
  <c r="K22" i="23" s="1"/>
  <c r="H22" i="23"/>
  <c r="J22" i="23" s="1"/>
  <c r="E23" i="23"/>
  <c r="F23" i="23"/>
  <c r="K23" i="23" s="1"/>
  <c r="H23" i="23"/>
  <c r="J23" i="23" s="1"/>
  <c r="G23" i="23"/>
  <c r="I23" i="23" s="1"/>
  <c r="A25" i="23" a="1"/>
  <c r="A25" i="23" s="1"/>
  <c r="A26" i="23" s="1" a="1"/>
  <c r="A26" i="23" s="1"/>
  <c r="H24" i="23"/>
  <c r="J24" i="23" s="1"/>
  <c r="E24" i="23"/>
  <c r="G24" i="23"/>
  <c r="I24" i="23" s="1"/>
  <c r="F24" i="23"/>
  <c r="K24" i="23" s="1"/>
  <c r="A27" i="23" l="1" a="1"/>
  <c r="A27" i="23" s="1"/>
  <c r="F27" i="23" s="1"/>
  <c r="K27" i="23" s="1"/>
  <c r="G26" i="23"/>
  <c r="I26" i="23" s="1"/>
  <c r="E26" i="23"/>
  <c r="F26" i="23"/>
  <c r="K26" i="23" s="1"/>
  <c r="H26" i="23"/>
  <c r="J26" i="23" s="1"/>
  <c r="E25" i="23"/>
  <c r="F25" i="23"/>
  <c r="K25" i="23" s="1"/>
  <c r="H25" i="23"/>
  <c r="J25" i="23" s="1"/>
  <c r="G25" i="23"/>
  <c r="I25" i="23" s="1"/>
  <c r="E27" i="23" l="1"/>
  <c r="H27" i="23"/>
  <c r="J27" i="23" s="1"/>
  <c r="G27" i="23"/>
  <c r="I27" i="23" s="1"/>
  <c r="A28" i="23" a="1"/>
  <c r="A28" i="23" s="1"/>
  <c r="F28" i="23" l="1"/>
  <c r="K28" i="23" s="1"/>
  <c r="E28" i="23"/>
  <c r="G28" i="23"/>
  <c r="I28" i="23" s="1"/>
  <c r="H28" i="23"/>
  <c r="J28" i="23" s="1"/>
  <c r="A29" i="23" a="1"/>
  <c r="A29" i="23" s="1"/>
  <c r="E29" i="23" s="1"/>
  <c r="F29" i="23" l="1"/>
  <c r="K29" i="23" s="1"/>
  <c r="G29" i="23"/>
  <c r="I29" i="23" s="1"/>
  <c r="H29" i="23"/>
  <c r="J29" i="23" s="1"/>
  <c r="A30" i="23" a="1"/>
  <c r="A30" i="23" s="1"/>
  <c r="H30" i="23" l="1"/>
  <c r="J30" i="23" s="1"/>
  <c r="A31" i="23" a="1"/>
  <c r="A31" i="23" s="1"/>
  <c r="G30" i="23"/>
  <c r="I30" i="23" s="1"/>
  <c r="E30" i="23"/>
  <c r="F30" i="23"/>
  <c r="K30" i="23" s="1"/>
  <c r="H31" i="23" l="1"/>
  <c r="J31" i="23" s="1"/>
  <c r="E31" i="23"/>
  <c r="G31" i="23"/>
  <c r="I31" i="23" s="1"/>
  <c r="F31" i="23"/>
  <c r="K31" i="23" s="1"/>
  <c r="A32" i="23" a="1"/>
  <c r="A32" i="23" s="1"/>
  <c r="G32" i="23" l="1"/>
  <c r="I32" i="23" s="1"/>
  <c r="E32" i="23"/>
  <c r="F32" i="23"/>
  <c r="K32" i="23" s="1"/>
  <c r="H32" i="23"/>
  <c r="J32" i="23" s="1"/>
  <c r="A33" i="23" a="1"/>
  <c r="A33" i="23" s="1"/>
  <c r="G33" i="23" l="1"/>
  <c r="I33" i="23" s="1"/>
  <c r="E33" i="23"/>
  <c r="F33" i="23"/>
  <c r="K33" i="23" s="1"/>
  <c r="H33" i="23"/>
  <c r="J33" i="23" s="1"/>
  <c r="A34" i="23" a="1"/>
  <c r="A34" i="23" s="1"/>
  <c r="G34" i="23" l="1"/>
  <c r="I34" i="23" s="1"/>
  <c r="F34" i="23"/>
  <c r="K34" i="23" s="1"/>
  <c r="H34" i="23"/>
  <c r="J34" i="23" s="1"/>
  <c r="E34" i="23"/>
  <c r="A35" i="23" a="1"/>
  <c r="A35" i="23" s="1"/>
  <c r="F35" i="23" l="1"/>
  <c r="K35" i="23" s="1"/>
  <c r="E35" i="23"/>
  <c r="H35" i="23"/>
  <c r="J35" i="23" s="1"/>
  <c r="G35" i="23"/>
  <c r="I35" i="23" s="1"/>
  <c r="A36" i="23" a="1"/>
  <c r="A36" i="23" s="1"/>
  <c r="E36" i="23" l="1"/>
  <c r="G36" i="23"/>
  <c r="I36" i="23" s="1"/>
  <c r="F36" i="23"/>
  <c r="K36" i="23" s="1"/>
  <c r="H36" i="23"/>
  <c r="J36" i="23" s="1"/>
  <c r="A37" i="23" a="1"/>
  <c r="A37" i="23" s="1"/>
  <c r="H37" i="23" l="1"/>
  <c r="J37" i="23" s="1"/>
  <c r="F37" i="23"/>
  <c r="K37" i="23" s="1"/>
  <c r="G37" i="23"/>
  <c r="I37" i="23" s="1"/>
  <c r="E37" i="23"/>
  <c r="A38" i="23" a="1"/>
  <c r="A38" i="23" s="1"/>
  <c r="G38" i="23" l="1"/>
  <c r="I38" i="23" s="1"/>
  <c r="H38" i="23"/>
  <c r="J38" i="23" s="1"/>
  <c r="E38" i="23"/>
  <c r="F38" i="23"/>
  <c r="K38" i="23" s="1"/>
  <c r="A39" i="23" a="1"/>
  <c r="A39" i="23" s="1"/>
  <c r="F39" i="23" l="1"/>
  <c r="K39" i="23" s="1"/>
  <c r="H39" i="23"/>
  <c r="J39" i="23" s="1"/>
  <c r="E39" i="23"/>
  <c r="G39" i="23"/>
  <c r="I39" i="23" s="1"/>
  <c r="A40" i="23" a="1"/>
  <c r="A40" i="23" s="1"/>
  <c r="E40" i="23" l="1"/>
  <c r="F40" i="23"/>
  <c r="K40" i="23" s="1"/>
  <c r="G40" i="23"/>
  <c r="I40" i="23" s="1"/>
  <c r="H40" i="23"/>
  <c r="J40" i="23" s="1"/>
  <c r="A41" i="23" a="1"/>
  <c r="A41" i="23" s="1"/>
  <c r="H41" i="23" l="1"/>
  <c r="J41" i="23" s="1"/>
  <c r="F41" i="23"/>
  <c r="K41" i="23" s="1"/>
  <c r="G41" i="23"/>
  <c r="I41" i="23" s="1"/>
  <c r="E41" i="23"/>
  <c r="A42" i="23" a="1"/>
  <c r="A42" i="23" s="1"/>
  <c r="F42" i="23" l="1"/>
  <c r="K42" i="23" s="1"/>
  <c r="G42" i="23"/>
  <c r="I42" i="23" s="1"/>
  <c r="H42" i="23"/>
  <c r="J42" i="23" s="1"/>
  <c r="E42" i="23"/>
  <c r="A43" i="23" a="1"/>
  <c r="A43" i="23" s="1"/>
  <c r="E43" i="23" l="1"/>
  <c r="F43" i="23"/>
  <c r="K43" i="23" s="1"/>
  <c r="G43" i="23"/>
  <c r="I43" i="23" s="1"/>
  <c r="H43" i="23"/>
  <c r="J43" i="23" s="1"/>
  <c r="A44" i="23" a="1"/>
  <c r="A44" i="23" s="1"/>
  <c r="H44" i="23" l="1"/>
  <c r="J44" i="23" s="1"/>
  <c r="E44" i="23"/>
  <c r="F44" i="23"/>
  <c r="K44" i="23" s="1"/>
  <c r="G44" i="23"/>
  <c r="I44" i="23" s="1"/>
  <c r="A45" i="23" a="1"/>
  <c r="A45" i="23" s="1"/>
  <c r="H45" i="23" l="1"/>
  <c r="J45" i="23" s="1"/>
  <c r="E45" i="23"/>
  <c r="F45" i="23"/>
  <c r="K45" i="23" s="1"/>
  <c r="G45" i="23"/>
  <c r="I45" i="23" s="1"/>
  <c r="A46" i="23" a="1"/>
  <c r="A46" i="23" s="1"/>
  <c r="G46" i="23" l="1"/>
  <c r="I46" i="23" s="1"/>
  <c r="H46" i="23"/>
  <c r="J46" i="23" s="1"/>
  <c r="E46" i="23"/>
  <c r="F46" i="23"/>
  <c r="K46" i="23" s="1"/>
  <c r="A47" i="23" a="1"/>
  <c r="A47" i="23" s="1"/>
  <c r="F47" i="23" l="1"/>
  <c r="K47" i="23" s="1"/>
  <c r="E47" i="23"/>
  <c r="G47" i="23"/>
  <c r="I47" i="23" s="1"/>
  <c r="H47" i="23"/>
  <c r="J47" i="23" s="1"/>
  <c r="A48" i="23" a="1"/>
  <c r="A48" i="23" s="1"/>
  <c r="E48" i="23" l="1"/>
  <c r="H48" i="23"/>
  <c r="J48" i="23" s="1"/>
  <c r="F48" i="23"/>
  <c r="K48" i="23" s="1"/>
  <c r="G48" i="23"/>
  <c r="I48" i="23" s="1"/>
  <c r="A49" i="23" a="1"/>
  <c r="A49" i="23" s="1"/>
  <c r="E49" i="23" l="1"/>
  <c r="F49" i="23"/>
  <c r="K49" i="23" s="1"/>
  <c r="G49" i="23"/>
  <c r="I49" i="23" s="1"/>
  <c r="H49" i="23"/>
  <c r="J49" i="23" s="1"/>
  <c r="A50" i="23" a="1"/>
  <c r="A50" i="23" s="1"/>
  <c r="G50" i="23" l="1"/>
  <c r="I50" i="23" s="1"/>
  <c r="H50" i="23"/>
  <c r="J50" i="23" s="1"/>
  <c r="E50" i="23"/>
  <c r="F50" i="23"/>
  <c r="K50" i="23" s="1"/>
</calcChain>
</file>

<file path=xl/comments1.xml><?xml version="1.0" encoding="utf-8"?>
<comments xmlns="http://schemas.openxmlformats.org/spreadsheetml/2006/main">
  <authors>
    <author>RCUK Guidance</author>
  </authors>
  <commentList>
    <comment ref="A4" authorId="0" shapeId="0">
      <text>
        <r>
          <rPr>
            <b/>
            <sz val="9"/>
            <color indexed="81"/>
            <rFont val="Tahoma"/>
            <family val="2"/>
          </rPr>
          <t>Guidance:</t>
        </r>
        <r>
          <rPr>
            <sz val="9"/>
            <color indexed="81"/>
            <rFont val="Tahoma"/>
            <family val="2"/>
          </rPr>
          <t xml:space="preserve">
Date on which the resource has been accepted for publication with all substantive changes made. Use most accurate date available, whether that is day (e.g. 2017-01-01), month (e.g. 2017-01), or year (e.g. 2017).</t>
        </r>
      </text>
    </comment>
    <comment ref="B4" authorId="0" shapeId="0">
      <text>
        <r>
          <rPr>
            <b/>
            <sz val="9"/>
            <color indexed="81"/>
            <rFont val="Tahoma"/>
            <family val="2"/>
          </rPr>
          <t>Guidance:</t>
        </r>
        <r>
          <rPr>
            <sz val="9"/>
            <color indexed="81"/>
            <rFont val="Tahoma"/>
            <family val="2"/>
          </rPr>
          <t xml:space="preserve">
PubMed unique identifier.</t>
        </r>
      </text>
    </comment>
    <comment ref="C4" authorId="0" shapeId="0">
      <text>
        <r>
          <rPr>
            <b/>
            <sz val="9"/>
            <color indexed="81"/>
            <rFont val="Tahoma"/>
            <family val="2"/>
          </rPr>
          <t>Guidance:</t>
        </r>
        <r>
          <rPr>
            <sz val="9"/>
            <color indexed="81"/>
            <rFont val="Tahoma"/>
            <family val="2"/>
          </rPr>
          <t xml:space="preserve">
The Digital Object Identifier.</t>
        </r>
      </text>
    </comment>
    <comment ref="D4" authorId="0" shapeId="0">
      <text>
        <r>
          <rPr>
            <b/>
            <sz val="9"/>
            <color indexed="81"/>
            <rFont val="Tahoma"/>
            <family val="2"/>
          </rPr>
          <t>Guidance:</t>
        </r>
        <r>
          <rPr>
            <sz val="9"/>
            <color indexed="81"/>
            <rFont val="Tahoma"/>
            <family val="2"/>
          </rPr>
          <t xml:space="preserve">
The name of the organisation making an article available. </t>
        </r>
        <r>
          <rPr>
            <b/>
            <sz val="9"/>
            <color indexed="81"/>
            <rFont val="Tahoma"/>
            <family val="2"/>
          </rPr>
          <t>Complete if no DOI or PMID is provided.</t>
        </r>
      </text>
    </comment>
    <comment ref="E4" authorId="0" shapeId="0">
      <text>
        <r>
          <rPr>
            <b/>
            <sz val="9"/>
            <color indexed="81"/>
            <rFont val="Tahoma"/>
            <family val="2"/>
          </rPr>
          <t>Guidance:</t>
        </r>
        <r>
          <rPr>
            <sz val="9"/>
            <color indexed="81"/>
            <rFont val="Tahoma"/>
            <family val="2"/>
          </rPr>
          <t xml:space="preserve">
Title of the work that the item is contained within: if it is not a journal but a book or conference proceeding, use the title of that instead. </t>
        </r>
        <r>
          <rPr>
            <b/>
            <sz val="9"/>
            <color indexed="81"/>
            <rFont val="Tahoma"/>
            <family val="2"/>
          </rPr>
          <t>Complete if no DOI or PMID is provided.</t>
        </r>
      </text>
    </comment>
    <comment ref="F4" authorId="0" shapeId="0">
      <text>
        <r>
          <rPr>
            <b/>
            <sz val="9"/>
            <color indexed="81"/>
            <rFont val="Tahoma"/>
            <family val="2"/>
          </rPr>
          <t>Guidance:</t>
        </r>
        <r>
          <rPr>
            <sz val="9"/>
            <color indexed="81"/>
            <rFont val="Tahoma"/>
            <family val="2"/>
          </rPr>
          <t xml:space="preserve">
The International Standard Serial Number. E-ISSN is preferred. Use ISBN if applicable. </t>
        </r>
        <r>
          <rPr>
            <b/>
            <sz val="9"/>
            <color indexed="81"/>
            <rFont val="Tahoma"/>
            <family val="2"/>
          </rPr>
          <t>Complete if no PMID or DOI is provided.</t>
        </r>
      </text>
    </comment>
    <comment ref="G4" authorId="0" shapeId="0">
      <text>
        <r>
          <rPr>
            <b/>
            <sz val="9"/>
            <color indexed="81"/>
            <rFont val="Tahoma"/>
            <family val="2"/>
          </rPr>
          <t xml:space="preserve"> Guidance:</t>
        </r>
        <r>
          <rPr>
            <sz val="9"/>
            <color indexed="81"/>
            <rFont val="Tahoma"/>
            <family val="2"/>
          </rPr>
          <t xml:space="preserve">
Select what kind of publication the item is published in from the drop-down list.</t>
        </r>
        <r>
          <rPr>
            <b/>
            <sz val="9"/>
            <color indexed="81"/>
            <rFont val="Tahoma"/>
            <family val="2"/>
          </rPr>
          <t xml:space="preserve"> Complete if no DOI or PMID is provided.</t>
        </r>
      </text>
    </comment>
    <comment ref="H4" authorId="0" shapeId="0">
      <text>
        <r>
          <rPr>
            <b/>
            <sz val="9"/>
            <color indexed="81"/>
            <rFont val="Tahoma"/>
            <family val="2"/>
          </rPr>
          <t>Guidance:</t>
        </r>
        <r>
          <rPr>
            <sz val="9"/>
            <color indexed="81"/>
            <rFont val="Tahoma"/>
            <family val="2"/>
          </rPr>
          <t xml:space="preserve">
Title of item, i.e. title of journal article, book chapter, conference paper etc.</t>
        </r>
      </text>
    </comment>
    <comment ref="I4" authorId="0" shapeId="0">
      <text>
        <r>
          <rPr>
            <b/>
            <sz val="9"/>
            <color indexed="81"/>
            <rFont val="Tahoma"/>
            <family val="2"/>
          </rPr>
          <t>Guidance:</t>
        </r>
        <r>
          <rPr>
            <sz val="9"/>
            <color indexed="81"/>
            <rFont val="Tahoma"/>
            <family val="2"/>
          </rPr>
          <t xml:space="preserve">
The date of earliest online availability. Use most accurate date available, whether that is day (e.g. 2017-01-01), month (e.g. 2017-01), or year (e.g. 2017).</t>
        </r>
      </text>
    </comment>
    <comment ref="J4" authorId="0" shapeId="0">
      <text>
        <r>
          <rPr>
            <b/>
            <sz val="9"/>
            <color indexed="81"/>
            <rFont val="Tahoma"/>
            <family val="2"/>
          </rPr>
          <t>Guidance:</t>
        </r>
        <r>
          <rPr>
            <sz val="9"/>
            <color indexed="81"/>
            <rFont val="Tahoma"/>
            <family val="2"/>
          </rPr>
          <t xml:space="preserve">
Select only from the </t>
        </r>
        <r>
          <rPr>
            <b/>
            <sz val="9"/>
            <color indexed="81"/>
            <rFont val="Tahoma"/>
            <family val="2"/>
          </rPr>
          <t>constrained</t>
        </r>
        <r>
          <rPr>
            <sz val="9"/>
            <color indexed="81"/>
            <rFont val="Tahoma"/>
            <family val="2"/>
          </rPr>
          <t xml:space="preserve"> </t>
        </r>
        <r>
          <rPr>
            <b/>
            <sz val="9"/>
            <color indexed="81"/>
            <rFont val="Tahoma"/>
            <family val="2"/>
          </rPr>
          <t>drop-down list</t>
        </r>
        <r>
          <rPr>
            <sz val="9"/>
            <color indexed="81"/>
            <rFont val="Tahoma"/>
            <family val="2"/>
          </rPr>
          <t>. State the source of funding to pay the APC: RCUK, COAF, Institutional, or Other. Explain any complications in the 'Notes' field. If there is more than one funder of the APC, state these in the following two columns.</t>
        </r>
      </text>
    </comment>
    <comment ref="K4" authorId="0" shapeId="0">
      <text>
        <r>
          <rPr>
            <b/>
            <sz val="9"/>
            <color indexed="81"/>
            <rFont val="Tahoma"/>
            <family val="2"/>
          </rPr>
          <t>Guidance:</t>
        </r>
        <r>
          <rPr>
            <sz val="9"/>
            <color indexed="81"/>
            <rFont val="Tahoma"/>
            <family val="2"/>
          </rPr>
          <t xml:space="preserve">
Complete if there is more than one fund that the APC is paid from. </t>
        </r>
        <r>
          <rPr>
            <b/>
            <sz val="9"/>
            <color indexed="81"/>
            <rFont val="Tahoma"/>
            <family val="2"/>
          </rPr>
          <t>Select only from the constrained drop-down list</t>
        </r>
      </text>
    </comment>
    <comment ref="L4" authorId="0" shapeId="0">
      <text>
        <r>
          <rPr>
            <b/>
            <sz val="9"/>
            <color indexed="81"/>
            <rFont val="Tahoma"/>
            <family val="2"/>
          </rPr>
          <t>Guidance:</t>
        </r>
        <r>
          <rPr>
            <sz val="9"/>
            <color indexed="81"/>
            <rFont val="Tahoma"/>
            <family val="2"/>
          </rPr>
          <t xml:space="preserve">
Complete if there are more than two funds that the APC is paid from.</t>
        </r>
        <r>
          <rPr>
            <b/>
            <sz val="9"/>
            <color indexed="81"/>
            <rFont val="Tahoma"/>
            <family val="2"/>
          </rPr>
          <t xml:space="preserve"> Select only from the constrained drop-down list</t>
        </r>
      </text>
    </comment>
    <comment ref="M4" authorId="0" shapeId="0">
      <text>
        <r>
          <rPr>
            <b/>
            <sz val="9"/>
            <color indexed="81"/>
            <rFont val="Tahoma"/>
            <family val="2"/>
          </rPr>
          <t>Guidance:</t>
        </r>
        <r>
          <rPr>
            <sz val="9"/>
            <color indexed="81"/>
            <rFont val="Tahoma"/>
            <family val="2"/>
          </rPr>
          <t xml:space="preserve">
</t>
        </r>
        <r>
          <rPr>
            <b/>
            <sz val="9"/>
            <color indexed="81"/>
            <rFont val="Tahoma"/>
            <family val="2"/>
          </rPr>
          <t>Select only from the constrained drop-down list.</t>
        </r>
        <r>
          <rPr>
            <sz val="9"/>
            <color indexed="81"/>
            <rFont val="Tahoma"/>
            <family val="2"/>
          </rPr>
          <t xml:space="preserve"> This may differ from the 'Fund that APC is paid from' field. Explain any complications in the 'Notes' field.  This field is optional when reporting to Jisc.</t>
        </r>
      </text>
    </comment>
    <comment ref="N4" authorId="0" shapeId="0">
      <text>
        <r>
          <rPr>
            <b/>
            <sz val="9"/>
            <color indexed="81"/>
            <rFont val="Tahoma"/>
            <family val="2"/>
          </rPr>
          <t>Guidance:</t>
        </r>
        <r>
          <rPr>
            <sz val="9"/>
            <color indexed="81"/>
            <rFont val="Tahoma"/>
            <family val="2"/>
          </rPr>
          <t xml:space="preserve">
Grant ID for first funder (column M). This field is optional if reporting to Jisc.</t>
        </r>
      </text>
    </comment>
    <comment ref="O4" authorId="0" shapeId="0">
      <text>
        <r>
          <rPr>
            <b/>
            <sz val="9"/>
            <color indexed="81"/>
            <rFont val="Tahoma"/>
            <family val="2"/>
          </rPr>
          <t>Guidance:</t>
        </r>
        <r>
          <rPr>
            <sz val="9"/>
            <color indexed="81"/>
            <rFont val="Tahoma"/>
            <family val="2"/>
          </rPr>
          <t xml:space="preserve">
The funder of the research - complete if there is more than one known funder. </t>
        </r>
        <r>
          <rPr>
            <b/>
            <sz val="9"/>
            <color indexed="81"/>
            <rFont val="Tahoma"/>
            <family val="2"/>
          </rPr>
          <t xml:space="preserve">Select only from the constrained drop-down list. </t>
        </r>
      </text>
    </comment>
    <comment ref="P4" authorId="0" shapeId="0">
      <text>
        <r>
          <rPr>
            <b/>
            <sz val="9"/>
            <color indexed="81"/>
            <rFont val="Tahoma"/>
            <family val="2"/>
          </rPr>
          <t>Guidance:</t>
        </r>
        <r>
          <rPr>
            <sz val="9"/>
            <color indexed="81"/>
            <rFont val="Tahoma"/>
            <family val="2"/>
          </rPr>
          <t xml:space="preserve">
Grant ID for second funder (column O).</t>
        </r>
      </text>
    </comment>
    <comment ref="Q4" authorId="0" shapeId="0">
      <text>
        <r>
          <rPr>
            <b/>
            <sz val="9"/>
            <color indexed="81"/>
            <rFont val="Tahoma"/>
            <family val="2"/>
          </rPr>
          <t>Guidance:</t>
        </r>
        <r>
          <rPr>
            <sz val="9"/>
            <color indexed="81"/>
            <rFont val="Tahoma"/>
            <family val="2"/>
          </rPr>
          <t xml:space="preserve">
The funder of the research - complete if there are more than two known funders.  </t>
        </r>
        <r>
          <rPr>
            <b/>
            <sz val="9"/>
            <color indexed="81"/>
            <rFont val="Tahoma"/>
            <family val="2"/>
          </rPr>
          <t>Select only from the constrained drop-down list.</t>
        </r>
        <r>
          <rPr>
            <sz val="9"/>
            <color indexed="81"/>
            <rFont val="Tahoma"/>
            <family val="2"/>
          </rPr>
          <t xml:space="preserve"> For any additional funders please add after "Notes" column.</t>
        </r>
      </text>
    </comment>
    <comment ref="R4" authorId="0" shapeId="0">
      <text>
        <r>
          <rPr>
            <b/>
            <sz val="9"/>
            <color indexed="81"/>
            <rFont val="Tahoma"/>
            <family val="2"/>
          </rPr>
          <t>Guidance:</t>
        </r>
        <r>
          <rPr>
            <sz val="9"/>
            <color indexed="81"/>
            <rFont val="Tahoma"/>
            <family val="2"/>
          </rPr>
          <t xml:space="preserve">
Grant ID for third funder (column Q).</t>
        </r>
      </text>
    </comment>
    <comment ref="S4" authorId="0" shapeId="0">
      <text>
        <r>
          <rPr>
            <b/>
            <sz val="9"/>
            <color indexed="81"/>
            <rFont val="Tahoma"/>
            <family val="2"/>
          </rPr>
          <t>Guidance:</t>
        </r>
        <r>
          <rPr>
            <sz val="9"/>
            <color indexed="81"/>
            <rFont val="Tahoma"/>
            <family val="2"/>
          </rPr>
          <t xml:space="preserve">
The date that payment leaves the institution's account. Use most accurate date available, whether that is day (e.g. 2017-01-01), month (e.g. 2017-01), or year (e.g. 2017).</t>
        </r>
      </text>
    </comment>
    <comment ref="T4" authorId="0" shapeId="0">
      <text>
        <r>
          <rPr>
            <b/>
            <sz val="9"/>
            <color indexed="81"/>
            <rFont val="Tahoma"/>
            <family val="2"/>
          </rPr>
          <t>Guidance:</t>
        </r>
        <r>
          <rPr>
            <sz val="9"/>
            <color indexed="81"/>
            <rFont val="Tahoma"/>
            <family val="2"/>
          </rPr>
          <t xml:space="preserve">
The amount that was paid for the APC, in the currency it was paid in, excluding VAT (where possible).</t>
        </r>
      </text>
    </comment>
    <comment ref="U4" authorId="0" shapeId="0">
      <text>
        <r>
          <rPr>
            <b/>
            <sz val="9"/>
            <color indexed="81"/>
            <rFont val="Tahoma"/>
            <family val="2"/>
          </rPr>
          <t>Guidance:</t>
        </r>
        <r>
          <rPr>
            <sz val="9"/>
            <color indexed="81"/>
            <rFont val="Tahoma"/>
            <family val="2"/>
          </rPr>
          <t xml:space="preserve">
Currency that the APC was originally paid in e.g. GBP, USD, EUR.</t>
        </r>
      </text>
    </comment>
    <comment ref="V4" authorId="0" shapeId="0">
      <text>
        <r>
          <rPr>
            <b/>
            <sz val="9"/>
            <color indexed="81"/>
            <rFont val="Tahoma"/>
            <family val="2"/>
          </rPr>
          <t>Guidance:</t>
        </r>
        <r>
          <rPr>
            <sz val="9"/>
            <color indexed="81"/>
            <rFont val="Tahoma"/>
            <family val="2"/>
          </rPr>
          <t xml:space="preserve">
The amount that was paid for the APC in GBP. Includes VAT but excludes additional publication costs. In the case where the amount is unknown or unclear, as with prepaid or offset APCs, leave blank and indicate the name of the deal under 'Discounts, memberships, &amp; pre-payment agreements.'</t>
        </r>
      </text>
    </comment>
    <comment ref="W4" authorId="0" shapeId="0">
      <text>
        <r>
          <rPr>
            <b/>
            <sz val="9"/>
            <color indexed="81"/>
            <rFont val="Tahoma"/>
            <family val="2"/>
          </rPr>
          <t>Guidance:</t>
        </r>
        <r>
          <rPr>
            <sz val="9"/>
            <color indexed="81"/>
            <rFont val="Tahoma"/>
            <family val="2"/>
          </rPr>
          <t xml:space="preserve">
The total of any additional costs charged by the publisher e.g. page and colour charges. This does not include transaction fees such as bank charges (these should be added to "Other OA costs" under section E of "RCUK Compliance tab") . Use the 'Notes' field for details.</t>
        </r>
      </text>
    </comment>
    <comment ref="X4" authorId="0" shapeId="0">
      <text>
        <r>
          <rPr>
            <b/>
            <sz val="9"/>
            <color indexed="81"/>
            <rFont val="Tahoma"/>
            <family val="2"/>
          </rPr>
          <t>Guidance:</t>
        </r>
        <r>
          <rPr>
            <sz val="9"/>
            <color indexed="81"/>
            <rFont val="Tahoma"/>
            <family val="2"/>
          </rPr>
          <t xml:space="preserve">
</t>
        </r>
        <r>
          <rPr>
            <b/>
            <sz val="9"/>
            <color indexed="81"/>
            <rFont val="Tahoma"/>
            <family val="2"/>
          </rPr>
          <t>Where possible, select from drop-down list.</t>
        </r>
        <r>
          <rPr>
            <sz val="9"/>
            <color indexed="81"/>
            <rFont val="Tahoma"/>
            <family val="2"/>
          </rPr>
          <t xml:space="preserve"> Specify whether there was a discount on the APC that was paid to a publisher, including instances where the institution has a pre-payment or membership agreement with the publisher. Please then fill in details about the deal in the "Discounts, memberships and pre-payments" tab.</t>
        </r>
      </text>
    </comment>
    <comment ref="Y4" authorId="0" shapeId="0">
      <text>
        <r>
          <rPr>
            <b/>
            <sz val="9"/>
            <color indexed="81"/>
            <rFont val="Tahoma"/>
            <family val="2"/>
          </rPr>
          <t>Guidance:</t>
        </r>
        <r>
          <rPr>
            <sz val="9"/>
            <color indexed="81"/>
            <rFont val="Tahoma"/>
            <family val="2"/>
          </rPr>
          <t xml:space="preserve">
Mandatory only for publications funded by COAF.</t>
        </r>
      </text>
    </comment>
    <comment ref="Z4" authorId="0" shapeId="0">
      <text>
        <r>
          <rPr>
            <b/>
            <sz val="9"/>
            <color indexed="81"/>
            <rFont val="Tahoma"/>
            <family val="2"/>
          </rPr>
          <t>Guidance:</t>
        </r>
        <r>
          <rPr>
            <sz val="9"/>
            <color indexed="81"/>
            <rFont val="Tahoma"/>
            <family val="2"/>
          </rPr>
          <t xml:space="preserve">
Mandatory only for publications funded by RCUK.</t>
        </r>
      </text>
    </comment>
    <comment ref="AA4" authorId="0" shapeId="0">
      <text>
        <r>
          <rPr>
            <b/>
            <sz val="9"/>
            <color indexed="81"/>
            <rFont val="Tahoma"/>
            <family val="2"/>
          </rPr>
          <t>Guidance:</t>
        </r>
        <r>
          <rPr>
            <sz val="9"/>
            <color indexed="81"/>
            <rFont val="Tahoma"/>
            <family val="2"/>
          </rPr>
          <t xml:space="preserve">
</t>
        </r>
        <r>
          <rPr>
            <b/>
            <sz val="9"/>
            <color indexed="81"/>
            <rFont val="Tahoma"/>
            <family val="2"/>
          </rPr>
          <t>Select from drop-down list.</t>
        </r>
        <r>
          <rPr>
            <sz val="9"/>
            <color indexed="81"/>
            <rFont val="Tahoma"/>
            <family val="2"/>
          </rPr>
          <t xml:space="preserve"> Specify the licence the article has been published under.</t>
        </r>
      </text>
    </comment>
    <comment ref="AB4" authorId="0" shapeId="0">
      <text>
        <r>
          <rPr>
            <b/>
            <sz val="9"/>
            <color indexed="81"/>
            <rFont val="Tahoma"/>
            <family val="2"/>
          </rPr>
          <t>Guidance:</t>
        </r>
        <r>
          <rPr>
            <sz val="9"/>
            <color indexed="81"/>
            <rFont val="Tahoma"/>
            <family val="2"/>
          </rPr>
          <t xml:space="preserve">
Free text field. This can include notes which clarify things for internal institutional purposes as well as notes to explain any context needed for external viewers.</t>
        </r>
      </text>
    </comment>
  </commentList>
</comments>
</file>

<file path=xl/sharedStrings.xml><?xml version="1.0" encoding="utf-8"?>
<sst xmlns="http://schemas.openxmlformats.org/spreadsheetml/2006/main" count="3601" uniqueCount="1372">
  <si>
    <t>This spreadsheet and all data contained within it are published under a Creative Commons CC0 license.</t>
  </si>
  <si>
    <t>Internal institutional data</t>
  </si>
  <si>
    <t>Bibliographic data</t>
  </si>
  <si>
    <t>PubMed ID</t>
  </si>
  <si>
    <t>DOI</t>
  </si>
  <si>
    <t>Publisher</t>
  </si>
  <si>
    <t>Journal</t>
  </si>
  <si>
    <t>ISSN</t>
  </si>
  <si>
    <t>Type of publication</t>
  </si>
  <si>
    <t>Article title</t>
  </si>
  <si>
    <t>Title of item, i.e. title of journal article, book chapter, conference paper etc.</t>
  </si>
  <si>
    <t>Date of publication</t>
  </si>
  <si>
    <t>Funding data</t>
  </si>
  <si>
    <t>Fund that APC is paid from (1)</t>
  </si>
  <si>
    <t>Fund that APC is paid from (2)</t>
  </si>
  <si>
    <t>Complete if there is more than one fund that the APC is paid from.</t>
  </si>
  <si>
    <t>Fund that APC is paid from (3)</t>
  </si>
  <si>
    <t>Complete if there are more than two funds that the APC is paid from.</t>
  </si>
  <si>
    <t>Funder of research (1)</t>
  </si>
  <si>
    <t>Funder of research (2)</t>
  </si>
  <si>
    <t>Funder of research (3)</t>
  </si>
  <si>
    <t>APC data</t>
  </si>
  <si>
    <t>Date of APC payment</t>
  </si>
  <si>
    <t>Currency of APC</t>
  </si>
  <si>
    <t>Discounts, memberships &amp; pre-payment agreements</t>
  </si>
  <si>
    <t>Amount of APC charged to COAF grant (include VAT if charged)</t>
  </si>
  <si>
    <t>License data</t>
  </si>
  <si>
    <t>Notes</t>
  </si>
  <si>
    <t>APC paid (£) including VAT if charged</t>
  </si>
  <si>
    <t>Licence</t>
  </si>
  <si>
    <t>RCUK</t>
  </si>
  <si>
    <t>COAF</t>
  </si>
  <si>
    <t>NERC</t>
  </si>
  <si>
    <t>British Heart Foundation</t>
  </si>
  <si>
    <t>None</t>
  </si>
  <si>
    <t>Conference Paper/Proceeding/Abstract</t>
  </si>
  <si>
    <t>Institutional</t>
  </si>
  <si>
    <t>Wellcome Trust</t>
  </si>
  <si>
    <t>Select from drop-down list. State the source of funding to pay the APC: RCUK, COAF, Institutional, or Other. Explain any complications in the 'Notes' field. If there is more than one funder of the APC, state these in the following two columns.</t>
  </si>
  <si>
    <t>CC BY</t>
  </si>
  <si>
    <t>CC BY-NC</t>
  </si>
  <si>
    <t>APC paid (actual currency) excluding VAT</t>
  </si>
  <si>
    <t>Additional publication costs (£)</t>
  </si>
  <si>
    <t>To the extent possible under law, Jisc and the higher education institution completing this template have waived all copyright and related or neighboring rights to this work.</t>
  </si>
  <si>
    <t>Grant ID (1)</t>
  </si>
  <si>
    <t>Grant ID (2)</t>
  </si>
  <si>
    <t>Grant ID (3)</t>
  </si>
  <si>
    <t>Amount of APC charged to RCUK OA fund (include VAT if charged)</t>
  </si>
  <si>
    <t xml:space="preserve"> </t>
  </si>
  <si>
    <t>rioxxterms:version_of_record</t>
  </si>
  <si>
    <t>dc:publisher</t>
  </si>
  <si>
    <t>dc:title</t>
  </si>
  <si>
    <t>rioxxterms:publication_date</t>
  </si>
  <si>
    <t>rioxxterms:project</t>
  </si>
  <si>
    <t>ali:license_ref</t>
  </si>
  <si>
    <t>dc:source</t>
  </si>
  <si>
    <t>The Digital Object Identifier.</t>
  </si>
  <si>
    <t>Select from drop-down list. Specify the licence the article has been published under.</t>
  </si>
  <si>
    <t>The total of any additional costs charged by the publisher e.g. page and colour charges. This does not include transaction fees such as bank charges. Use the 'Notes' field for details.</t>
  </si>
  <si>
    <t>The funder of the research. Complete if there is more than one funder.</t>
  </si>
  <si>
    <t>The funder of the research. Complete if there are more than two funders.</t>
  </si>
  <si>
    <t>Compliance based on actual publications data</t>
  </si>
  <si>
    <t>Number</t>
  </si>
  <si>
    <t>Total publications arising from research council funding</t>
  </si>
  <si>
    <t>Number of gold compliant publications</t>
  </si>
  <si>
    <t>Number of green compliant publications</t>
  </si>
  <si>
    <t>Overall compliance</t>
  </si>
  <si>
    <t>Compliance based on estimates of publication numbers</t>
  </si>
  <si>
    <t>Percent</t>
  </si>
  <si>
    <t>Proportion of compliance delivered through the gold route</t>
  </si>
  <si>
    <t>Proportion of compliance delivered through the green route</t>
  </si>
  <si>
    <t xml:space="preserve">Estimate of overall compliance </t>
  </si>
  <si>
    <t>OA block grant summary information</t>
  </si>
  <si>
    <t>OA grant brought forward</t>
  </si>
  <si>
    <t>OA grant received</t>
  </si>
  <si>
    <t>OA Grant available</t>
  </si>
  <si>
    <t>OA grant spent</t>
  </si>
  <si>
    <t>OA grant carried forward</t>
  </si>
  <si>
    <t>OA operations/APC processing</t>
  </si>
  <si>
    <t>Amount</t>
  </si>
  <si>
    <t>Staff costs</t>
  </si>
  <si>
    <t>Non-staff costs</t>
  </si>
  <si>
    <t>Total OA operations/APC processing</t>
  </si>
  <si>
    <t>Other - details-1</t>
  </si>
  <si>
    <t>Other - details-2</t>
  </si>
  <si>
    <t>Total of non-publisher spend</t>
  </si>
  <si>
    <t>Mandatory only for publications funded by COAF.</t>
  </si>
  <si>
    <t>https://www.jisc-collections.ac.uk/Jisc-Monitor/APC-data-collection/</t>
  </si>
  <si>
    <t>An FAQ can be found here:</t>
  </si>
  <si>
    <t>For full details visit the Jisc Collections website, where the template can be downloaded:</t>
  </si>
  <si>
    <t>Introduction to the template</t>
  </si>
  <si>
    <t>Compliance summary - no data</t>
  </si>
  <si>
    <t>https://www.jisc-collections.ac.uk/Jisc-Monitor/APC-data-collection/Jisc-APC-template-FAQ/</t>
  </si>
  <si>
    <t>Equivalent RIOXX field</t>
  </si>
  <si>
    <t>Equivalent CASRAI field</t>
  </si>
  <si>
    <t>Free text field. This can include notes which clarify things for internal institutional purposes as well as notes to explain any context needed for external viewers.</t>
  </si>
  <si>
    <t>Definitions of metadata fields</t>
  </si>
  <si>
    <t>A</t>
  </si>
  <si>
    <t>B</t>
  </si>
  <si>
    <t>C</t>
  </si>
  <si>
    <t>D</t>
  </si>
  <si>
    <t>E</t>
  </si>
  <si>
    <t>http://dictionary.casrai.org/Internal_OA_Cost_Application/External_Notes</t>
  </si>
  <si>
    <t>http://dictionary.casrai.org/Journal_Article/DOI</t>
  </si>
  <si>
    <t>http://dictionary.casrai.org/Journal_Article/ISSN</t>
  </si>
  <si>
    <t>http://dictionary.casrai.org/Journal_Article/Publisher_Name</t>
  </si>
  <si>
    <t>http://dictionary.casrai.org/Journal_Article/Journal</t>
  </si>
  <si>
    <t>http://dictionary.casrai.org/Journal_Article/Article_Title</t>
  </si>
  <si>
    <t>http://dictionary.casrai.org/Journal_Article/Publication_Date</t>
  </si>
  <si>
    <t>http://dictionary.casrai.org/APC_Payment/Licence_Type</t>
  </si>
  <si>
    <t>http://dictionary.casrai.org/APC_Payment/Date</t>
  </si>
  <si>
    <t>http://dictionary.casrai.org/APC_Payment/Currency</t>
  </si>
  <si>
    <t>http://dictionary.casrai.org/APC_Payment/Amount_Paid</t>
  </si>
  <si>
    <t>http://dictionary.casrai.org/APC_Payment/Source_Fund(s)</t>
  </si>
  <si>
    <t>It is recommended that institutions archive the spreadsheets or CSVs that they release in an online research repository, such as figshare or their own institutional repository. Jisc Collections can do this on behalf of institutions if they wish. Please contact jisc.apc@jisc.ac.uk for further information.</t>
  </si>
  <si>
    <t>Other - details-7</t>
  </si>
  <si>
    <t>Other - details-6</t>
  </si>
  <si>
    <t>Other - details-5</t>
  </si>
  <si>
    <t>Other - details-4</t>
  </si>
  <si>
    <t>Other - details-3</t>
  </si>
  <si>
    <t xml:space="preserve">Other OA costs     </t>
  </si>
  <si>
    <t>Sum of 'Other - details' below</t>
  </si>
  <si>
    <t>E   Comments</t>
  </si>
  <si>
    <t>Summary information on open access spend</t>
  </si>
  <si>
    <r>
      <rPr>
        <b/>
        <sz val="11"/>
        <rFont val="Calibri"/>
        <family val="2"/>
        <scheme val="minor"/>
      </rPr>
      <t xml:space="preserve">Actual </t>
    </r>
    <r>
      <rPr>
        <sz val="11"/>
        <rFont val="Calibri"/>
        <family val="2"/>
        <scheme val="minor"/>
      </rPr>
      <t>Year 1 spend (April 2013 - March 2014)</t>
    </r>
  </si>
  <si>
    <r>
      <rPr>
        <b/>
        <sz val="11"/>
        <rFont val="Calibri"/>
        <family val="2"/>
        <scheme val="minor"/>
      </rPr>
      <t>Actual</t>
    </r>
    <r>
      <rPr>
        <sz val="11"/>
        <rFont val="Calibri"/>
        <family val="2"/>
        <scheme val="minor"/>
      </rPr>
      <t xml:space="preserve"> Year 2 spend (April 2014 - March 2015)</t>
    </r>
  </si>
  <si>
    <r>
      <rPr>
        <b/>
        <sz val="11"/>
        <rFont val="Calibri"/>
        <family val="2"/>
        <scheme val="minor"/>
      </rPr>
      <t xml:space="preserve">Actual </t>
    </r>
    <r>
      <rPr>
        <sz val="11"/>
        <rFont val="Calibri"/>
        <family val="2"/>
        <scheme val="minor"/>
      </rPr>
      <t>Year 3 spend (April 2015 - March 2016)</t>
    </r>
  </si>
  <si>
    <t>The date of earliest online availability. Use most accurate date available, whether that is day (e.g. 2017-01-01), month (e.g. 2017-01), or year (e.g. 2017).</t>
  </si>
  <si>
    <t>Currency that the APC was originally paid in e.g. GBP, USD, EUR.</t>
  </si>
  <si>
    <t>The amount that was paid for the APC in GBP. Includes VAT but excludes additional publication costs. In the case where the amount is unknown or unclear, as with prepaid or offset APCs, leave blank and indicate the name of the deal under 'Discounts, memberships, &amp; pre-payment agreements.'</t>
  </si>
  <si>
    <t>Select from drop-down list. Specify whether there was a discount on the APC that was paid to a publisher, including instances where the institution has a pre-payment or membership agreement with the publisher.</t>
  </si>
  <si>
    <t>Mandatory only for publications funded by RCUK.</t>
  </si>
  <si>
    <t>Date of acceptance</t>
  </si>
  <si>
    <t>Date on which the resource has been accepted for publication with all substantive changes made. Use most accurate date available, whether that is day (e.g. 2017-01-01), month (e.g. 2017-01), or year (e.g. 2017).</t>
  </si>
  <si>
    <t>dcterms:dateAccepted</t>
  </si>
  <si>
    <t>http://dictionary.casrai.org/Journal_Article/Final_Acceptance_Date</t>
  </si>
  <si>
    <t>PubMed unique identifier.</t>
  </si>
  <si>
    <t xml:space="preserve">http://dictionary.casrai.org/Output_ID_Types/PMID </t>
  </si>
  <si>
    <t>rioxxterms:type</t>
  </si>
  <si>
    <t>Grant ID for second funder.</t>
  </si>
  <si>
    <t>Grant ID for third funder.</t>
  </si>
  <si>
    <t>The date that payment leaves the institution's account. Use most accurate date available, whether that is day (e.g. 2017-01-01), month (e.g. 2017-01), or year (e.g. 2017).</t>
  </si>
  <si>
    <t>The amount that was paid for the APC, in the currency it was paid in, excluding VAT. In the case where the amount is unknown or unclear, as with prepaid or offset APCs, leave blank and indicate the name of the deal under 'Discounts, memberships, &amp; pre-payment agreements.'</t>
  </si>
  <si>
    <t>Elsevier_Prepayment</t>
  </si>
  <si>
    <t>ACS_AuthorChoice Institutional membership discount</t>
  </si>
  <si>
    <t>ACS_AuthorChoice membership discount</t>
  </si>
  <si>
    <t xml:space="preserve">Author_Supporter/Membership Discount </t>
  </si>
  <si>
    <t>Institutional_Prepayment</t>
  </si>
  <si>
    <t>Institutional_IEEE_Discount</t>
  </si>
  <si>
    <t>JiscCollections_RSC</t>
  </si>
  <si>
    <t>Institutional_ membership discount</t>
  </si>
  <si>
    <t>De Gruyter offset</t>
  </si>
  <si>
    <t>Springer Compact</t>
  </si>
  <si>
    <t>Sage prepayment</t>
  </si>
  <si>
    <t>JiscCollections_RSC_Read&amp;Publish</t>
  </si>
  <si>
    <t xml:space="preserve">JiscCollections_IOPP </t>
  </si>
  <si>
    <t>JiscCollections_Taylor &amp; Francis</t>
  </si>
  <si>
    <t>Number of APCs</t>
  </si>
  <si>
    <t>Other</t>
  </si>
  <si>
    <t>Data paper</t>
  </si>
  <si>
    <t>Letter</t>
  </si>
  <si>
    <t>European Union</t>
  </si>
  <si>
    <t>Case report</t>
  </si>
  <si>
    <t>NIH</t>
  </si>
  <si>
    <t>Methods and protocols</t>
  </si>
  <si>
    <t>Working paper</t>
  </si>
  <si>
    <t>Parkinson's UK</t>
  </si>
  <si>
    <t>Consultancy Report</t>
  </si>
  <si>
    <t>Cancer Research UK</t>
  </si>
  <si>
    <t>Thesis</t>
  </si>
  <si>
    <t>Unspecified/unclear</t>
  </si>
  <si>
    <t>Technical Standard</t>
  </si>
  <si>
    <t>Author copyright</t>
  </si>
  <si>
    <t>Bloodwise</t>
  </si>
  <si>
    <t>Technical Report</t>
  </si>
  <si>
    <t>Publisher copyright</t>
  </si>
  <si>
    <t>Arthritis Research UK</t>
  </si>
  <si>
    <t>Policy briefing report</t>
  </si>
  <si>
    <t>CC BY-NC-ND</t>
  </si>
  <si>
    <t>STFC</t>
  </si>
  <si>
    <t>Monograph</t>
  </si>
  <si>
    <t>CC BY-NC-SA</t>
  </si>
  <si>
    <t>Manual/Guide</t>
  </si>
  <si>
    <t>CC BY-ND</t>
  </si>
  <si>
    <t>MRC</t>
  </si>
  <si>
    <t>Journal Article/Review</t>
  </si>
  <si>
    <t>ESRC</t>
  </si>
  <si>
    <t>CC BY-SA</t>
  </si>
  <si>
    <t>EPSRC</t>
  </si>
  <si>
    <t>Book edited</t>
  </si>
  <si>
    <t>BBSRC</t>
  </si>
  <si>
    <t>Book chapter</t>
  </si>
  <si>
    <t>CC0</t>
  </si>
  <si>
    <t>Book</t>
  </si>
  <si>
    <r>
      <t xml:space="preserve">Additionally, fields highlighted in green are considered by RCUK to be required for their reporting purposes. RCUK recognises the difficulty some institutions may have in providing this level of information and request that Research Organisations make their best endeavours to provide the information requested. If you need further advice or have specific issues please contact RCUK at: </t>
    </r>
    <r>
      <rPr>
        <b/>
        <sz val="10"/>
        <color theme="1"/>
        <rFont val="Arial"/>
        <family val="2"/>
      </rPr>
      <t xml:space="preserve">openaccess@rcuk.ac.uk </t>
    </r>
    <r>
      <rPr>
        <sz val="10"/>
        <color theme="1"/>
        <rFont val="Arial"/>
        <family val="2"/>
      </rPr>
      <t xml:space="preserve"> </t>
    </r>
  </si>
  <si>
    <t>E-ISSN</t>
  </si>
  <si>
    <t>Column name</t>
  </si>
  <si>
    <t>Description</t>
  </si>
  <si>
    <t>APC expenditure including VAT (£)</t>
  </si>
  <si>
    <t>Total amount of APC charged to RCUK OA fund including VAT (£)</t>
  </si>
  <si>
    <t>Total amount of APC charged to COAF grant including VAT (£)</t>
  </si>
  <si>
    <r>
      <t xml:space="preserve">This is </t>
    </r>
    <r>
      <rPr>
        <b/>
        <sz val="10"/>
        <rFont val="Arial"/>
        <family val="2"/>
      </rPr>
      <t xml:space="preserve">populated automatically </t>
    </r>
    <r>
      <rPr>
        <sz val="10"/>
        <rFont val="Arial"/>
        <family val="2"/>
      </rPr>
      <t>from the 'Discounts, memberships &amp; pre-payment agreements' column on "JISC APC template"</t>
    </r>
  </si>
  <si>
    <t>Membership price including VAT (£)</t>
  </si>
  <si>
    <t>Membership price  charged to COAF including VAT (£)</t>
  </si>
  <si>
    <t>Membership price charged to RCUK including VAT (£)</t>
  </si>
  <si>
    <t>Total cost to COAF including VAT (£)</t>
  </si>
  <si>
    <t>Total cost to RCUK including VAT (£)</t>
  </si>
  <si>
    <t>Total expenditure including VAT (£)</t>
  </si>
  <si>
    <t>AHRC</t>
  </si>
  <si>
    <t>NC3Rs</t>
  </si>
  <si>
    <r>
      <t xml:space="preserve">This is </t>
    </r>
    <r>
      <rPr>
        <b/>
        <sz val="10"/>
        <rFont val="Arial"/>
        <family val="2"/>
      </rPr>
      <t>calculated</t>
    </r>
    <r>
      <rPr>
        <sz val="10"/>
        <rFont val="Arial"/>
        <family val="2"/>
      </rPr>
      <t xml:space="preserve"> </t>
    </r>
    <r>
      <rPr>
        <b/>
        <sz val="10"/>
        <rFont val="Arial"/>
        <family val="2"/>
      </rPr>
      <t>automatically</t>
    </r>
    <r>
      <rPr>
        <sz val="10"/>
        <rFont val="Arial"/>
        <family val="2"/>
      </rPr>
      <t xml:space="preserve"> based on columns C &amp; G in this sheet</t>
    </r>
  </si>
  <si>
    <r>
      <t xml:space="preserve">This is </t>
    </r>
    <r>
      <rPr>
        <b/>
        <sz val="10"/>
        <rFont val="Arial"/>
        <family val="2"/>
      </rPr>
      <t>calculated automatically</t>
    </r>
    <r>
      <rPr>
        <sz val="10"/>
        <rFont val="Arial"/>
        <family val="2"/>
      </rPr>
      <t xml:space="preserve"> based on columns D &amp; H in this sheet</t>
    </r>
  </si>
  <si>
    <r>
      <t xml:space="preserve">The total APC expenditure spent under this deal is </t>
    </r>
    <r>
      <rPr>
        <b/>
        <sz val="10"/>
        <rFont val="Arial"/>
        <family val="2"/>
      </rPr>
      <t xml:space="preserve">calculated automatically </t>
    </r>
    <r>
      <rPr>
        <sz val="10"/>
        <rFont val="Arial"/>
        <family val="2"/>
      </rPr>
      <t>based on columns B &amp; F in this sheet</t>
    </r>
  </si>
  <si>
    <t>Amount of APC charged to COAF grant (including VAT if charged) in £</t>
  </si>
  <si>
    <t>Amount of APC charged to RCUK OA fund (including VAT if charged) in £</t>
  </si>
  <si>
    <r>
      <t xml:space="preserve">The number of APCs paid under this deal is </t>
    </r>
    <r>
      <rPr>
        <b/>
        <sz val="10"/>
        <rFont val="Arial"/>
        <family val="2"/>
      </rPr>
      <t>calculated automatically</t>
    </r>
    <r>
      <rPr>
        <sz val="10"/>
        <rFont val="Arial"/>
        <family val="2"/>
      </rPr>
      <t xml:space="preserve"> from the number of times the name of this deal occurs in the "Discounts, memberships &amp; prepayment agreeements" column of the "JISC APC template"</t>
    </r>
  </si>
  <si>
    <r>
      <t xml:space="preserve">The amount spent on these APCs is </t>
    </r>
    <r>
      <rPr>
        <b/>
        <sz val="10"/>
        <rFont val="Arial"/>
        <family val="2"/>
      </rPr>
      <t>calculated automatically</t>
    </r>
    <r>
      <rPr>
        <sz val="10"/>
        <rFont val="Arial"/>
        <family val="2"/>
      </rPr>
      <t xml:space="preserve"> from the sum of the "APC expenditure (£) including VAT if charged" of the "JISC APC template"</t>
    </r>
  </si>
  <si>
    <r>
      <t xml:space="preserve">The amount spent on these APCs is </t>
    </r>
    <r>
      <rPr>
        <b/>
        <sz val="10"/>
        <rFont val="Arial"/>
        <family val="2"/>
      </rPr>
      <t>calculated automatically</t>
    </r>
    <r>
      <rPr>
        <sz val="10"/>
        <rFont val="Arial"/>
        <family val="2"/>
      </rPr>
      <t xml:space="preserve"> from the the sum of the "Amount of APC charged to COAF grant (including VAT if charged) in £" column of the "JISC APC template"</t>
    </r>
  </si>
  <si>
    <r>
      <t xml:space="preserve">The amount spent on these APCs is </t>
    </r>
    <r>
      <rPr>
        <b/>
        <sz val="10"/>
        <rFont val="Arial"/>
        <family val="2"/>
      </rPr>
      <t>calculated automatically</t>
    </r>
    <r>
      <rPr>
        <sz val="10"/>
        <rFont val="Arial"/>
        <family val="2"/>
      </rPr>
      <t xml:space="preserve"> from the "Amount of APC charged to RCUK OA fund (including VAT if charged) in £" column of the "JISC APC template"</t>
    </r>
  </si>
  <si>
    <t>Green fields are required by RCUK only</t>
  </si>
  <si>
    <t>Yellow fields are required by COAF only</t>
  </si>
  <si>
    <r>
      <t>The</t>
    </r>
    <r>
      <rPr>
        <b/>
        <sz val="10"/>
        <rFont val="Arial"/>
        <family val="2"/>
      </rPr>
      <t xml:space="preserve"> institution enters</t>
    </r>
    <r>
      <rPr>
        <sz val="10"/>
        <rFont val="Arial"/>
        <family val="2"/>
      </rPr>
      <t xml:space="preserve"> the amount spent on the deal</t>
    </r>
  </si>
  <si>
    <r>
      <t xml:space="preserve">The </t>
    </r>
    <r>
      <rPr>
        <b/>
        <sz val="10"/>
        <rFont val="Arial"/>
        <family val="2"/>
      </rPr>
      <t>institution enters</t>
    </r>
    <r>
      <rPr>
        <sz val="10"/>
        <rFont val="Arial"/>
        <family val="2"/>
      </rPr>
      <t xml:space="preserve"> the amount of the membership price charged to COAF, if any</t>
    </r>
  </si>
  <si>
    <r>
      <t xml:space="preserve">The </t>
    </r>
    <r>
      <rPr>
        <b/>
        <sz val="10"/>
        <rFont val="Arial"/>
        <family val="2"/>
      </rPr>
      <t>institution enters</t>
    </r>
    <r>
      <rPr>
        <sz val="10"/>
        <rFont val="Arial"/>
        <family val="2"/>
      </rPr>
      <t xml:space="preserve"> the amount of the membership price charged to RCUK, if any</t>
    </r>
  </si>
  <si>
    <t>Grey fields are required by COAF and RCUK, and are required by Jisc unless otherwise stated</t>
  </si>
  <si>
    <t>Fields highlighted in grey are considered by COAF and RCUK to be required fields. It is recommended to complete as many fields as possible. These are also considered by Jisc to be required unless stated otherwise in the description. Any fields that aren't relevant leave blank.</t>
  </si>
  <si>
    <r>
      <t xml:space="preserve">Fields highlighted in yellow are considered by COAF to be required for their reporting purposes. COAF recognises the difficulty some institutions may have in providing this level of information and request that Research Organisations make their best endeavours to provide the information requested. If you need further advice or have specific issues on the use or reporting of COAF funds please contact Wellcome at: </t>
    </r>
    <r>
      <rPr>
        <b/>
        <sz val="10"/>
        <rFont val="Arial"/>
        <family val="2"/>
      </rPr>
      <t>openacc@wellcome.ac.uk</t>
    </r>
  </si>
  <si>
    <t>This guidance is provided to define the fields provided in the template and describe how to complete them. Rows 3-6 of the template are filled out with dummy data as an example; please delete this when filling in your own information. The columns are grouped into sections for convenience: institutional, bibliographic, funding, APC, and license data.</t>
  </si>
  <si>
    <t>The funder of the research. This is optional but it may differ from the 'Fund that APC is paid from' field. Explain any complications in the 'Notes' field. This field is optional when reporting to Jisc.</t>
  </si>
  <si>
    <t>Grant ID for first funder.This field is optional when reporting to Jisc.</t>
  </si>
  <si>
    <t>Complete if no DOI or PubMed ID provided</t>
  </si>
  <si>
    <t>The name of the organisation making an article available. Complete if no DOI or PMID is provided.</t>
  </si>
  <si>
    <t>Title of the work that the item is contained within: if it is not a journal but a book or conference proceeding, use the title of that instead. The name of the organisation making an article available. Complete if no DOI or PMID is provided.</t>
  </si>
  <si>
    <t>The International Standard Serial Number. E-ISSN is preferred. Use ISBN if applicable. Complete if no PMID or DOI is provided.</t>
  </si>
  <si>
    <t>Select what kind of publication the item is published in from the drop-down list. Complete if no DOI or PMID is provided.</t>
  </si>
  <si>
    <r>
      <rPr>
        <b/>
        <sz val="11"/>
        <rFont val="Calibri"/>
        <family val="2"/>
        <scheme val="minor"/>
      </rPr>
      <t xml:space="preserve">Actual </t>
    </r>
    <r>
      <rPr>
        <sz val="11"/>
        <rFont val="Calibri"/>
        <family val="2"/>
        <scheme val="minor"/>
      </rPr>
      <t>Year 4 spend (April 2016 - March 2017)</t>
    </r>
  </si>
  <si>
    <t>Wellcome supplement</t>
  </si>
  <si>
    <t>Institution name:</t>
  </si>
  <si>
    <t>Contact name and email address:</t>
  </si>
  <si>
    <r>
      <rPr>
        <b/>
        <sz val="11"/>
        <rFont val="Calibri"/>
        <family val="2"/>
        <scheme val="minor"/>
      </rPr>
      <t xml:space="preserve">Actual </t>
    </r>
    <r>
      <rPr>
        <sz val="11"/>
        <rFont val="Calibri"/>
        <family val="2"/>
        <scheme val="minor"/>
      </rPr>
      <t>Year 5 spend (April 2017 - March 2018)</t>
    </r>
  </si>
  <si>
    <r>
      <rPr>
        <b/>
        <sz val="11"/>
        <rFont val="Calibri"/>
        <family val="2"/>
        <scheme val="minor"/>
      </rPr>
      <t xml:space="preserve">Actual </t>
    </r>
    <r>
      <rPr>
        <sz val="11"/>
        <rFont val="Calibri"/>
        <family val="2"/>
        <scheme val="minor"/>
      </rPr>
      <t>Year 6 spend (April 2018 - March 2019)</t>
    </r>
  </si>
  <si>
    <t xml:space="preserve">Total </t>
  </si>
  <si>
    <r>
      <t xml:space="preserve">Summary information on compliance with RCUK OA policy </t>
    </r>
    <r>
      <rPr>
        <b/>
        <sz val="14"/>
        <color theme="4"/>
        <rFont val="Calibri"/>
        <family val="2"/>
        <scheme val="minor"/>
      </rPr>
      <t>1 April 2018-31 March 2019</t>
    </r>
    <r>
      <rPr>
        <b/>
        <sz val="14"/>
        <rFont val="Calibri"/>
        <family val="2"/>
        <scheme val="minor"/>
      </rPr>
      <t xml:space="preserve"> (to be completed by all ROs)</t>
    </r>
  </si>
  <si>
    <r>
      <t>OA block grant summary of non-publisher spend (</t>
    </r>
    <r>
      <rPr>
        <b/>
        <sz val="11"/>
        <color theme="4"/>
        <rFont val="Calibri"/>
        <family val="2"/>
        <scheme val="minor"/>
      </rPr>
      <t>1 April 2018 to 31 March 2019</t>
    </r>
    <r>
      <rPr>
        <b/>
        <sz val="11"/>
        <rFont val="Calibri"/>
        <family val="2"/>
        <scheme val="minor"/>
      </rPr>
      <t>)</t>
    </r>
  </si>
  <si>
    <r>
      <rPr>
        <b/>
        <sz val="11"/>
        <color rgb="FFFF0000"/>
        <rFont val="Calibri"/>
        <family val="2"/>
        <scheme val="minor"/>
      </rPr>
      <t>Estimated</t>
    </r>
    <r>
      <rPr>
        <b/>
        <sz val="11"/>
        <rFont val="Calibri"/>
        <family val="2"/>
        <scheme val="minor"/>
      </rPr>
      <t xml:space="preserve"> </t>
    </r>
    <r>
      <rPr>
        <sz val="11"/>
        <rFont val="Calibri"/>
        <family val="2"/>
        <scheme val="minor"/>
      </rPr>
      <t>Year 7 spend (April 2019 - March 2020)</t>
    </r>
  </si>
  <si>
    <r>
      <rPr>
        <b/>
        <sz val="11"/>
        <rFont val="Calibri"/>
        <family val="2"/>
        <scheme val="minor"/>
      </rPr>
      <t xml:space="preserve">Actual </t>
    </r>
    <r>
      <rPr>
        <sz val="11"/>
        <rFont val="Calibri"/>
        <family val="2"/>
        <scheme val="minor"/>
      </rPr>
      <t>Year 7 block grant allocation (April 2019 - March 2020)</t>
    </r>
  </si>
  <si>
    <t>Provide short statement on how implementation of UKRI OA policy is progressing.</t>
  </si>
  <si>
    <t/>
  </si>
  <si>
    <t>10.1038/s41598-018-24472-2</t>
  </si>
  <si>
    <t>10.4269/ajtmh.17-0096</t>
  </si>
  <si>
    <t>10.1039/C7CS00892A</t>
  </si>
  <si>
    <t>10.1016/j.corsci.2018.02.025</t>
  </si>
  <si>
    <t>10.1109/TBCAS.2018.2817180</t>
  </si>
  <si>
    <t>10.1021/acs.langmuir.8b00189</t>
  </si>
  <si>
    <t>10.1016/j.vetmic.2018.02.019</t>
  </si>
  <si>
    <t>10.1039/C8ME00009C</t>
  </si>
  <si>
    <t>10.1039/c7cy02329d</t>
  </si>
  <si>
    <t>10.1016/j.ijbiomac.2018.03.090</t>
  </si>
  <si>
    <t>10.1039/C7MH00917H</t>
  </si>
  <si>
    <t>10.1088/2050-6120/aabb2c</t>
  </si>
  <si>
    <t>10.1126/sciadv.aar3761</t>
  </si>
  <si>
    <t>10.1021/acssynbio.7b00435</t>
  </si>
  <si>
    <t>10.1530/EJE-17-0446</t>
  </si>
  <si>
    <t>10.1175/JCLI-D-17-0439.1</t>
  </si>
  <si>
    <t>10.1088/1741-2552/aabc23</t>
  </si>
  <si>
    <t>10.1016/j.compchemeng.2018.03.004</t>
  </si>
  <si>
    <t>10.1523/ENEURO.0064-18.2018</t>
  </si>
  <si>
    <t>10.1016/j.ijfatigue.2018.03.030</t>
  </si>
  <si>
    <t>10.1016/j.ijsolstr.2018.02.036</t>
  </si>
  <si>
    <t>10.1017/jfm.2018.247</t>
  </si>
  <si>
    <t>10.1016/j.jpowsour.2018.02.081</t>
  </si>
  <si>
    <t>10.1016/j.physd.2018.02.004</t>
  </si>
  <si>
    <t>10.1002/qua.25559</t>
  </si>
  <si>
    <t>10.1063/1.5021778</t>
  </si>
  <si>
    <t>10.1016/j.artint.2018.03.005</t>
  </si>
  <si>
    <t>10.1061/(ASCE)EE.1943-7870.0001379</t>
  </si>
  <si>
    <t>10.3390/polym10030336</t>
  </si>
  <si>
    <t>10.1038/s41467-018-04282-w</t>
  </si>
  <si>
    <t>10.1038/s41526-018-0039-y</t>
  </si>
  <si>
    <t>10.1109/TBME.2017.2780982</t>
  </si>
  <si>
    <t>10.1016/j.snb.2018.03.165</t>
  </si>
  <si>
    <t>10.1021/acs.chemmater.8b00321</t>
  </si>
  <si>
    <t>10.1016/j.cpc.2018.03.025</t>
  </si>
  <si>
    <t>10.1063/1.5021088</t>
  </si>
  <si>
    <t>10.1038/s41467-018-03970-x</t>
  </si>
  <si>
    <t>10.1126/sciadv.aar4906</t>
  </si>
  <si>
    <t>10.1038/s41467-018-03143-w</t>
  </si>
  <si>
    <t>10.1038/s41380-018-0041-5</t>
  </si>
  <si>
    <t>10.1016/j.ast.2018.03.018</t>
  </si>
  <si>
    <t>10.1016/j.anucene.2018.04.026</t>
  </si>
  <si>
    <t>10.1016/j.biotri.2018.04.001</t>
  </si>
  <si>
    <t>10.1016/j.carbon.2018.02.098</t>
  </si>
  <si>
    <t>10.1016/j.celrep.2018.03.053</t>
  </si>
  <si>
    <t>10.1016/j.cels.2017.08.014</t>
  </si>
  <si>
    <t>10.1016/j.clinbiomech.2018.04.006</t>
  </si>
  <si>
    <t>10.1016/j.compchemeng.2018.03.002</t>
  </si>
  <si>
    <t>10.1080/10586458.2018.1448018</t>
  </si>
  <si>
    <t>10.1016/j.gaitpost.2018.04.015</t>
  </si>
  <si>
    <t>10.1109/TIE.2018.2803732</t>
  </si>
  <si>
    <t>10.1016/j.ijggc.2018.03.016</t>
  </si>
  <si>
    <t>10.1016/j.jlamp.2018.03.003</t>
  </si>
  <si>
    <t>10.1016/j.jprocont.2018.04.002</t>
  </si>
  <si>
    <t>10.1016/j.matlet.2018.04.052</t>
  </si>
  <si>
    <t>10.1021/acs.nanolett.8b01089</t>
  </si>
  <si>
    <t>10.1016/j.ndteint.2018.04.001</t>
  </si>
  <si>
    <t>10.1016/j.pep.2018.03.013</t>
  </si>
  <si>
    <t>10.1177/2398212818776561</t>
  </si>
  <si>
    <t>10.1109/TIE.2018.2823665</t>
  </si>
  <si>
    <t>10.1063/1.5022752</t>
  </si>
  <si>
    <t>10.1159/000488452</t>
  </si>
  <si>
    <t>10.1021/acs.orglett.8b00788</t>
  </si>
  <si>
    <t>10.1098/rspb.2017.0715</t>
  </si>
  <si>
    <t>10.1038/s41598-018-22263-3</t>
  </si>
  <si>
    <t>10.1145/3186332</t>
  </si>
  <si>
    <t>10.3390/cancers10040125</t>
  </si>
  <si>
    <t>10.1016/j.str.2017.12.005</t>
  </si>
  <si>
    <t>10.1039/C8CP00675J</t>
  </si>
  <si>
    <t>10.1111/conl.12459</t>
  </si>
  <si>
    <t>10.1088/1475-7516/2018/04/047</t>
  </si>
  <si>
    <t>10.1016/j.jcp.2018.04.028</t>
  </si>
  <si>
    <t>10.1016/j.watres.2018.04.025</t>
  </si>
  <si>
    <t>10.1016/j.actamat.2018.04.035</t>
  </si>
  <si>
    <t>10.1021/acs.energyfuels.8b00200</t>
  </si>
  <si>
    <t>10.1063/1.5020002</t>
  </si>
  <si>
    <t>10.1021/acs.nanolett.8b00557</t>
  </si>
  <si>
    <t>10.1021/acs.nanolett.8b00860</t>
  </si>
  <si>
    <t>10.1364/OE.26.014186</t>
  </si>
  <si>
    <t>10.1039/C8RE00023A</t>
  </si>
  <si>
    <t>10.1038/s41598-017-17643-0</t>
  </si>
  <si>
    <t>10.1029/2017JA025067</t>
  </si>
  <si>
    <t>10.1088/1367-2630/aabb8d</t>
  </si>
  <si>
    <t>10.1016/j.jtbi.2018.04.002</t>
  </si>
  <si>
    <t>10.1021/acsami.8b00243</t>
  </si>
  <si>
    <t>10.1021/acssuschemeng.7b03970</t>
  </si>
  <si>
    <t>10.1016/j.apenergy.2018.04.097</t>
  </si>
  <si>
    <t>10.1016/j.bmc.2018.03.019</t>
  </si>
  <si>
    <t>10.1111/dom.13359</t>
  </si>
  <si>
    <t>10.1016/j.epsl.2018.04.054</t>
  </si>
  <si>
    <t>10.1016/j.electacta.2018.03.095</t>
  </si>
  <si>
    <t>10.1016/j.coal.2018.04.010</t>
  </si>
  <si>
    <t>10.1016/j.jnucmat.2018.05.006</t>
  </si>
  <si>
    <t>10.1016/j.msea.2017.12.027</t>
  </si>
  <si>
    <t>10.1016/j.respol.2018.04.005</t>
  </si>
  <si>
    <t>10.1137/17M1130642</t>
  </si>
  <si>
    <t>10.1016/j.trc.2018.04.025</t>
  </si>
  <si>
    <t>10.1109/TASLP.2018.2828321</t>
  </si>
  <si>
    <t>10.1063/1.5027681</t>
  </si>
  <si>
    <t>10.1016/j.scib.2018.02.004</t>
  </si>
  <si>
    <t>10.1029/2018GL077925</t>
  </si>
  <si>
    <t>10.1016/S2468-2667(18)30071-9</t>
  </si>
  <si>
    <t>10.1038/s41467-018-04010-4</t>
  </si>
  <si>
    <t>10.1186/s12876-018-0789-8</t>
  </si>
  <si>
    <t>10.3389/fvets.2018.00090</t>
  </si>
  <si>
    <t>10.1016/j.ijggc.2018.04.013</t>
  </si>
  <si>
    <t>10.1016/j.jclepro.2018.03.278</t>
  </si>
  <si>
    <t>10.1039/c7md00425g</t>
  </si>
  <si>
    <t>10.1038/s41467-018-04167-y</t>
  </si>
  <si>
    <t>10.1021/acschembio.8b00226</t>
  </si>
  <si>
    <t>10.1016/j.addma.2018.05.024</t>
  </si>
  <si>
    <t>10.1016/j.compgeo.2018.04.013</t>
  </si>
  <si>
    <t>10.1016/j.energy.2018.05.063</t>
  </si>
  <si>
    <t>10.1089/ast.2017.1656</t>
  </si>
  <si>
    <t>10.1145/3178372.3179495</t>
  </si>
  <si>
    <t>10.1039/c8gc00837j</t>
  </si>
  <si>
    <t>10.1098/rspa.2017.0700</t>
  </si>
  <si>
    <t>10.1111/sed.12474</t>
  </si>
  <si>
    <t>10.1093/glycob/cwy050</t>
  </si>
  <si>
    <t>10.1016/j.ijpvp.2018.05.004</t>
  </si>
  <si>
    <t>10.1364/OME.8.001806</t>
  </si>
  <si>
    <t>10.7554/eLife.35213</t>
  </si>
  <si>
    <t>10.18632/oncotarget.25213</t>
  </si>
  <si>
    <t>10.1364/OE.26.015745</t>
  </si>
  <si>
    <t>10.1364/OE.26.015726</t>
  </si>
  <si>
    <t>10.1088/1361-648X/aac6fa</t>
  </si>
  <si>
    <t>10.1016/j.ndteint.2017.12.002</t>
  </si>
  <si>
    <t>10.1016/j.pnucene.2017.12.006</t>
  </si>
  <si>
    <t>10.1136/bmjpo-2017-000245</t>
  </si>
  <si>
    <t>10.1016/j.carbon.2018.04.063</t>
  </si>
  <si>
    <t>10.1016/j.cub.2018.05.054</t>
  </si>
  <si>
    <t>10.1016/j.energy.2018.04.160</t>
  </si>
  <si>
    <t>10.1002/jbio.201700366</t>
  </si>
  <si>
    <t>10.1016/j.jvs.2018.04.045</t>
  </si>
  <si>
    <t>10.1039/C8PY00565F</t>
  </si>
  <si>
    <t>10.1016/j.triboint.2018.05.012</t>
  </si>
  <si>
    <t>10.1145/3229060</t>
  </si>
  <si>
    <t>10.1016/j.biomaterials.2018.05.029</t>
  </si>
  <si>
    <t>10.1016/j.cherd.2018.05.026</t>
  </si>
  <si>
    <t>10.1021/acsphotonics.8b00117</t>
  </si>
  <si>
    <t>10.1016/j.jpowsour.2018.05.075</t>
  </si>
  <si>
    <t>10.1016/j.jfoodeng.2018.05.039</t>
  </si>
  <si>
    <t>10.1039/c8cc01400k</t>
  </si>
  <si>
    <t>10.1002/2018EA000374</t>
  </si>
  <si>
    <t>10.1080/00268976.2018.1484950</t>
  </si>
  <si>
    <t>10.1088/1367-2630/aabecf</t>
  </si>
  <si>
    <t>10.1098/rspa.2017.0631</t>
  </si>
  <si>
    <t>10.1016/j.jcp.2018.06.016</t>
  </si>
  <si>
    <t>10.1186/s12879-018-3060-6</t>
  </si>
  <si>
    <t>10.1111/acps.12904</t>
  </si>
  <si>
    <t>10.1186/s12968-018-0471-x</t>
  </si>
  <si>
    <t>10.1016/j.cub.2018.05.070</t>
  </si>
  <si>
    <t>10.1186/s12931-018-0781-4</t>
  </si>
  <si>
    <t>10.1016/j.vetmic.2018.05.011</t>
  </si>
  <si>
    <t>10.1364/BOE.9.003678</t>
  </si>
  <si>
    <t>10.1111/ejn.13948</t>
  </si>
  <si>
    <t>10.1128/mBio.00933-18</t>
  </si>
  <si>
    <t>10.1080/00268976.2018.1478136</t>
  </si>
  <si>
    <t>10.1016/j.apenergy.2018.04.128</t>
  </si>
  <si>
    <t>10.1016/j.autcon.2018.05.029</t>
  </si>
  <si>
    <t>10.1016/j.compositesa.2018.05.027</t>
  </si>
  <si>
    <t>10.3389/fimmu.2018.01444</t>
  </si>
  <si>
    <t>10.3389/fphy.2018.00064_Thomas</t>
  </si>
  <si>
    <t>10.1039/C8TA01191E</t>
  </si>
  <si>
    <t>10.1016/j.proci.2018.06.080</t>
  </si>
  <si>
    <t>10.1038/s41598-018-27557-0</t>
  </si>
  <si>
    <t>10.1016/j.semnephrol.2018.05.019</t>
  </si>
  <si>
    <t>10.1016/j.jpowsour.2018.06.029</t>
  </si>
  <si>
    <t>10.1186/s12866-018-1200-1</t>
  </si>
  <si>
    <t>10.1016/j.ccell.2018.06.007</t>
  </si>
  <si>
    <t>10.1016/j.jfluidstructs.2018.05.005</t>
  </si>
  <si>
    <t>10.1039/c8lc00028j</t>
  </si>
  <si>
    <t>10.3390/ma11050859</t>
  </si>
  <si>
    <t>10.1142/S0218202518400043</t>
  </si>
  <si>
    <t>10.1016/j.molcel.2018.05.021</t>
  </si>
  <si>
    <t>10.1039/c8cp01330f</t>
  </si>
  <si>
    <t>10.1063/1.5039829</t>
  </si>
  <si>
    <t>10.1002/aic.16214</t>
  </si>
  <si>
    <t>10.1016/j.advwatres.2018.03.007</t>
  </si>
  <si>
    <t>10.1016/j.gca.2018.02.041</t>
  </si>
  <si>
    <t>10.1083/jcb.201711048</t>
  </si>
  <si>
    <t>10.1002/jcc.25377</t>
  </si>
  <si>
    <t>10.1002/oby.22147</t>
  </si>
  <si>
    <t>10.1016/j.apenergy.2018.06.022</t>
  </si>
  <si>
    <t>10.1016/j.apenergy.2018.06.059</t>
  </si>
  <si>
    <t>10.1016/j.apenergy.2018.06.072</t>
  </si>
  <si>
    <t>10.1063/1.5029874</t>
  </si>
  <si>
    <t>10.1016/j.celrep.2018.06.076</t>
  </si>
  <si>
    <t>10.1016/j.eururo.2018.06.006</t>
  </si>
  <si>
    <t>10.1016/j.expthermflusci.2017.12.014</t>
  </si>
  <si>
    <t>10.1016/j.ijmultiphaseflow.2018.06.011</t>
  </si>
  <si>
    <t>10.1016/j.ijplas.2018.06.009</t>
  </si>
  <si>
    <t>10.1137/17M1161452</t>
  </si>
  <si>
    <t>10.1021/acs.orglett.8b01521</t>
  </si>
  <si>
    <t>10.1063/1.5023437</t>
  </si>
  <si>
    <t>10.1016/j.scriptamat.2018.06.027</t>
  </si>
  <si>
    <t>10.1039/C8FD00064F</t>
  </si>
  <si>
    <t>10.1080/21505594.2018.1491255</t>
  </si>
  <si>
    <t>10.1021/acs.chemrestox.8b00038</t>
  </si>
  <si>
    <t>10.1063/1.5020991</t>
  </si>
  <si>
    <t>10.3934/mbe.2018059</t>
  </si>
  <si>
    <t>10.15252/embj.201899013</t>
  </si>
  <si>
    <t>10.1029/2018WR023038</t>
  </si>
  <si>
    <t>10.1002/we.2253</t>
  </si>
  <si>
    <t>10.1039/C8CE00662H</t>
  </si>
  <si>
    <t>10.1063/1.4983822</t>
  </si>
  <si>
    <t>10.1136/archdischild-2018-314867</t>
  </si>
  <si>
    <t>10.1016/j.cpc.2018.06.016</t>
  </si>
  <si>
    <t>10.1038/s41467-018-04472-6</t>
  </si>
  <si>
    <t>10.1038/s41467-018-04548-3</t>
  </si>
  <si>
    <t>10.1038/s41598-018-27393-2</t>
  </si>
  <si>
    <t>10.1002/201801808</t>
  </si>
  <si>
    <t>10.1002/anie.201805967</t>
  </si>
  <si>
    <t>10.1016/j.elecom.2018.07.002</t>
  </si>
  <si>
    <t>10.1039/c8gc01797b</t>
  </si>
  <si>
    <t>10.1016/j.jde.2018.06.033</t>
  </si>
  <si>
    <t>10.1121/1.5031008</t>
  </si>
  <si>
    <t>10.1038/s41467-018-04797-2</t>
  </si>
  <si>
    <t>10.1111/dom.13460</t>
  </si>
  <si>
    <t>10.3791/58400</t>
  </si>
  <si>
    <t>10.1038/s41467-018-05046-2</t>
  </si>
  <si>
    <t>10.1112/blms.12178</t>
  </si>
  <si>
    <t>10.1002/jbio.201800087</t>
  </si>
  <si>
    <t>10.1029/2018JE005615</t>
  </si>
  <si>
    <t>10.1016/j.compgeo.2018.07.005</t>
  </si>
  <si>
    <t>10.1038/s41540-018-0067-y</t>
  </si>
  <si>
    <t>10.1080/21505594.2018.1482180</t>
  </si>
  <si>
    <t>10.1186/s12879-018-3070-4</t>
  </si>
  <si>
    <t>10.3389/fmolb.2018.00071</t>
  </si>
  <si>
    <t>10.1098/rsfs.2018.0024</t>
  </si>
  <si>
    <t>10.1016/j.jmapro.2018.05.028</t>
  </si>
  <si>
    <t>10.1016/j.jsv.2018.07.007</t>
  </si>
  <si>
    <t>10.1038/s41467-018-05069-9</t>
  </si>
  <si>
    <t>10.1038/s41467-018-05381-4</t>
  </si>
  <si>
    <t>10.1038/s41598-018-29347-0</t>
  </si>
  <si>
    <t>10.1016/j.str.2018.03.014</t>
  </si>
  <si>
    <t>10.1029/2018WR022972</t>
  </si>
  <si>
    <t>10.1111/maps.13107</t>
  </si>
  <si>
    <t>10.1088/1367-2630/aad170</t>
  </si>
  <si>
    <t>10.1088/1748-3190/aad39d</t>
  </si>
  <si>
    <t>10.1038/s41467-018-04577-y</t>
  </si>
  <si>
    <t>10.1038/s41434-018-0025-8</t>
  </si>
  <si>
    <t>10.1029/2018GL077670</t>
  </si>
  <si>
    <t>10.1038/s41533-018-0089-3</t>
  </si>
  <si>
    <t>10.1089/soro.2017.0105</t>
  </si>
  <si>
    <t>10.1021/acsomega.8b00766</t>
  </si>
  <si>
    <t>10.1088/1752-7163/aad3f1</t>
  </si>
  <si>
    <t>10.1042/BSR20171090</t>
  </si>
  <si>
    <t>10.1021/acs.chemrev.8b00253</t>
  </si>
  <si>
    <t>10.1142/S0219199718500396</t>
  </si>
  <si>
    <t>10.1021/acs.macromol.8b00178</t>
  </si>
  <si>
    <t>10.1038/s41598-018-28457-z</t>
  </si>
  <si>
    <t>10.1038/s41380-018-0107-4</t>
  </si>
  <si>
    <t>10.1039/C8CP03281E</t>
  </si>
  <si>
    <t>10.1038/s41524-018-0088-5</t>
  </si>
  <si>
    <t>10.1038/s41598-018-27710-9</t>
  </si>
  <si>
    <t>10.1038/s41598-018-27992-z</t>
  </si>
  <si>
    <t>10.1172/JCI120115</t>
  </si>
  <si>
    <t>10.1029/2018JA025341</t>
  </si>
  <si>
    <t>10.1021/acscentsci.8b00286</t>
  </si>
  <si>
    <t>10.1021/acs.chemrev.8b00128</t>
  </si>
  <si>
    <t>10.3389/fmicb.2018.01153</t>
  </si>
  <si>
    <t>10.1016/j.jmps.2018.07.005</t>
  </si>
  <si>
    <t>10.1029/2018JF004622</t>
  </si>
  <si>
    <t>10.1145/3242173</t>
  </si>
  <si>
    <t>10.1096/fj.201701100R</t>
  </si>
  <si>
    <t>10.4049/jimmunol.1700884</t>
  </si>
  <si>
    <t>10.1021/acsnano.8b03308</t>
  </si>
  <si>
    <t>10.1016/j.aei.2018.07.004</t>
  </si>
  <si>
    <t>10.1136/bmjopen-2018-022406</t>
  </si>
  <si>
    <t>10.1016/j.chemer.2018.05.001</t>
  </si>
  <si>
    <t>10.1016/j.cpc.2018.07.001</t>
  </si>
  <si>
    <t>10.1016/j.fuel.2018.01.088</t>
  </si>
  <si>
    <t>10.1016/j.jcp.2018.06.071</t>
  </si>
  <si>
    <t>10.1016/j.jacc.2018.06.033</t>
  </si>
  <si>
    <t>10.1002/adfm.201802520</t>
  </si>
  <si>
    <t>10.1002/cm.21453</t>
  </si>
  <si>
    <t>10.1098/rspb.2018.0655</t>
  </si>
  <si>
    <t>10.1111/cei.13194</t>
  </si>
  <si>
    <t>10.1038/s41598-018-30959-9</t>
  </si>
  <si>
    <t>10.1145/3208952</t>
  </si>
  <si>
    <t>10.1186/s40364-018-0138-7</t>
  </si>
  <si>
    <t>10.1088/1873-7005/aacf80</t>
  </si>
  <si>
    <t>10.1016/j.chemgeo.2018.07.022</t>
  </si>
  <si>
    <t>10.1016/j.compgeo.2018.07.009</t>
  </si>
  <si>
    <t>10.1016/j.compgeo.2018.08.005</t>
  </si>
  <si>
    <t>10.1016/j.sbi.2018.07.010</t>
  </si>
  <si>
    <t>10.1016/j.energy.2018.07.098</t>
  </si>
  <si>
    <t>10.1016/j.enconman.2018.07.045</t>
  </si>
  <si>
    <t>10.1016/j.ijplas.2018.07.018</t>
  </si>
  <si>
    <t>10.1051/mfreview/2018009</t>
  </si>
  <si>
    <t>10.1016/j.ndteint.2018.06.003</t>
  </si>
  <si>
    <t>10.1038/s41598-017-01063-1</t>
  </si>
  <si>
    <t>10.1016/j.scriptamat.2018.07.029</t>
  </si>
  <si>
    <t>10.1016/j.triboint.2018.08.001</t>
  </si>
  <si>
    <t>10.3390/en11082070</t>
  </si>
  <si>
    <t>10.1098/rspa.2018.0080</t>
  </si>
  <si>
    <t>10.1111/hiv.12642</t>
  </si>
  <si>
    <t>10.1145/3236950.3236956</t>
  </si>
  <si>
    <t>10.12688/f1000research.16032.1</t>
  </si>
  <si>
    <t>10.1016/j.jcmg.2018.07.015</t>
  </si>
  <si>
    <t>10.1021/acsami.8b07250</t>
  </si>
  <si>
    <t>10.1364/BOE.9.004649</t>
  </si>
  <si>
    <t>10.1016/j.epsl.2018.08.011</t>
  </si>
  <si>
    <t>10.3389/fnbeh.2018.00205</t>
  </si>
  <si>
    <t>10.1029/2018GL079095</t>
  </si>
  <si>
    <t>10.1021/acs.macromol.8b01251</t>
  </si>
  <si>
    <t>10.1186/s12936-018-2460-9</t>
  </si>
  <si>
    <t>10.1016/j.epsl.2018.08.027</t>
  </si>
  <si>
    <t>10.1016/j.energy.2018.08.153</t>
  </si>
  <si>
    <t>10.1364/BOE.9.004961</t>
  </si>
  <si>
    <t>10.1186/s13550-018-0429-x</t>
  </si>
  <si>
    <t>10.1098/rstb.2017.0375</t>
  </si>
  <si>
    <t>10.1038/s41598-018-31941-1</t>
  </si>
  <si>
    <t>10.1016/j.actamat.2018.08.037</t>
  </si>
  <si>
    <t>10.1136/ebmental-2018-300027</t>
  </si>
  <si>
    <t>10.1038/s41467-018-06397-6</t>
  </si>
  <si>
    <t>10.1162/neco_a_01114</t>
  </si>
  <si>
    <t>10.1107/S2059798318007945</t>
  </si>
  <si>
    <t>10.1107/S2052252518007637</t>
  </si>
  <si>
    <t>10.1107/S1600576718007264</t>
  </si>
  <si>
    <t>10.1038/s41388-018-0366-1</t>
  </si>
  <si>
    <t>10.1287/orsc.2018.1228</t>
  </si>
  <si>
    <t>10.1038/s41598-018-23405-3</t>
  </si>
  <si>
    <t>10.2174/0929867325666180904120029</t>
  </si>
  <si>
    <t>10.1021/acs.jpcc.8b05899</t>
  </si>
  <si>
    <t>10.1016/j.scico.2018.08.005</t>
  </si>
  <si>
    <t>10.1093/biostatistics/kxy038</t>
  </si>
  <si>
    <t>10.1680/jgeot.17.p.309</t>
  </si>
  <si>
    <t>10.1016/j.jcp.2018.08.030</t>
  </si>
  <si>
    <t>10.1063/1.5049229</t>
  </si>
  <si>
    <t>10.1093/qmath/hay040</t>
  </si>
  <si>
    <t>10.1039/C8CY00515J</t>
  </si>
  <si>
    <t>10.1039/C8EE01676C</t>
  </si>
  <si>
    <t>10.1093/ehjcr/yty014</t>
  </si>
  <si>
    <t>10.1145/3209108.3209122</t>
  </si>
  <si>
    <t>10.1159/000492420</t>
  </si>
  <si>
    <t>10.1093/ofid/ofy166</t>
  </si>
  <si>
    <t>10.1016/j.apenergy.2018.08.094</t>
  </si>
  <si>
    <t>10.1016/j.celrep.2018.09.024</t>
  </si>
  <si>
    <t>10.1016/j.enpol.2018.08.061</t>
  </si>
  <si>
    <t>10.1016/j.fuel.2018.08.141</t>
  </si>
  <si>
    <t>10.1016/j.ijggc.2018.08.016</t>
  </si>
  <si>
    <t>10.1016/j.jcp.2018.08.027</t>
  </si>
  <si>
    <t>10.1016/j.est.2018.08.016</t>
  </si>
  <si>
    <t>10.1016/j.jnucmat.2018.08.034</t>
  </si>
  <si>
    <t>10.1142/S0218202518500276</t>
  </si>
  <si>
    <t>10.1016/j.molmet.2018.09.001</t>
  </si>
  <si>
    <t>10.1038/s41467-018-06330-x</t>
  </si>
  <si>
    <t>10.1016/j.neulet.2018.08.044</t>
  </si>
  <si>
    <t>10.1186/s13071-018-3097-9</t>
  </si>
  <si>
    <t>10.1016/j.renene.2018.08.022</t>
  </si>
  <si>
    <t>10.1038/s41598-018-32414-1</t>
  </si>
  <si>
    <t>10.1186/s13068-018-1247-0</t>
  </si>
  <si>
    <t>10.1038/s41419-018-1077-9</t>
  </si>
  <si>
    <t>10.1039/C8CE00452H</t>
  </si>
  <si>
    <t>10.1099/mic.0.000683</t>
  </si>
  <si>
    <t>10.1099/mic.0.000695</t>
  </si>
  <si>
    <t>10.1137/17M1158379</t>
  </si>
  <si>
    <t>10.1103/PhysRevE.98.022136</t>
  </si>
  <si>
    <t>10.1103/PhysRevX.8.031055</t>
  </si>
  <si>
    <t>10.22331/q-2018-08-08-80</t>
  </si>
  <si>
    <t>10.1130/B31953.1</t>
  </si>
  <si>
    <t>10.1002/mbo3.730</t>
  </si>
  <si>
    <t>10.7554/eLife.36245</t>
  </si>
  <si>
    <t>10.1016/j.bone.2018.09.008</t>
  </si>
  <si>
    <t>10.1021/acs.jcim.8b00490</t>
  </si>
  <si>
    <t>10.1128/mBio.01149-18</t>
  </si>
  <si>
    <t>10.1111/2041-210X.13089</t>
  </si>
  <si>
    <t>10.1002/oby.22323</t>
  </si>
  <si>
    <t>10.1186/s12859-018-2330-z</t>
  </si>
  <si>
    <t>10.1186/s12902-018-0293-8</t>
  </si>
  <si>
    <t>10.1080/10255842.2018.1439025</t>
  </si>
  <si>
    <t>10.1021/jacs.8b08784</t>
  </si>
  <si>
    <t>10.1136/bmjopen-2018-026739</t>
  </si>
  <si>
    <t>10.1136/bmjpo-2018-000343</t>
  </si>
  <si>
    <t>10.1038/s41416-018-0282-8</t>
  </si>
  <si>
    <t>10.1021/acs.jpca.8b06863</t>
  </si>
  <si>
    <t>10.1016/j.actamat.2018.09.035</t>
  </si>
  <si>
    <t>10.1016/j.compstruct.2018.06.124</t>
  </si>
  <si>
    <t>10.15252/embj.2018100056</t>
  </si>
  <si>
    <t>10.3389/fimmu.2018.02315</t>
  </si>
  <si>
    <t>10.1680/jgeot.17.T.051</t>
  </si>
  <si>
    <t>10.1093/ije/dyy192</t>
  </si>
  <si>
    <t>10.1016/j.est.2018.08.022</t>
  </si>
  <si>
    <t>10.1093/infdis/jiy553</t>
  </si>
  <si>
    <t>10.1016/j.medengphy.2018.07.016</t>
  </si>
  <si>
    <t>10.1016/j.pgeola.2018.08.007</t>
  </si>
  <si>
    <t>10.1098/rspb.2018.1600</t>
  </si>
  <si>
    <t>10.1039/C8RE00085A</t>
  </si>
  <si>
    <t>10.1016/j.solener.2018.09.004</t>
  </si>
  <si>
    <t>10.1016/S2214-109X(18)30401-7</t>
  </si>
  <si>
    <t xml:space="preserve">10.1111/dom.13500 </t>
  </si>
  <si>
    <t>10.1029/2018JD028623</t>
  </si>
  <si>
    <t>10.1128/JVI.01132-18</t>
  </si>
  <si>
    <t>10.1039/c8nr06156d</t>
  </si>
  <si>
    <t>10.1039/c8cp04741c</t>
  </si>
  <si>
    <t>10.1109/ACCESS.2018.2821192</t>
  </si>
  <si>
    <t>10.1177/1475921718805733</t>
  </si>
  <si>
    <t>10.1021/acs.analchem.8b02416</t>
  </si>
  <si>
    <t>10.1016/j.jeurceramsoc.2018.09.014</t>
  </si>
  <si>
    <t>10.1039/c8cp04112a</t>
  </si>
  <si>
    <t>10.1016/j.fuel.2018.09.065</t>
  </si>
  <si>
    <t>10.1074/jbc.RA118.005024</t>
  </si>
  <si>
    <t>10.1016/j.jprocont.2018.09.005</t>
  </si>
  <si>
    <t>10.1038/s41467-018-06860-4</t>
  </si>
  <si>
    <t>10.1016/j.nima.2018.08.060</t>
  </si>
  <si>
    <t>10.1016/j.bios.2018.09.087</t>
  </si>
  <si>
    <t>10.1002/chem.201804580</t>
  </si>
  <si>
    <t>10.3389/fphys.2018.01302</t>
  </si>
  <si>
    <t>10.1016/j.jaci.2018.09.013</t>
  </si>
  <si>
    <t>10.1016/j.jcp.2018.09.049</t>
  </si>
  <si>
    <t>10.1016/j.jmmm.2018.09.086</t>
  </si>
  <si>
    <t>10.1038/s41467-018-06912-9</t>
  </si>
  <si>
    <t>10.1142/S0219530518500276</t>
  </si>
  <si>
    <t>10.1002/anie.201809872</t>
  </si>
  <si>
    <t>10.1021/acs.biochem.8b00133</t>
  </si>
  <si>
    <t>10.1002/chem.201804515</t>
  </si>
  <si>
    <t>10.3389/fgene.2018.00376</t>
  </si>
  <si>
    <t>10.1016/j.jcp.2018.09.026</t>
  </si>
  <si>
    <t>10.1099/mic.0.000732</t>
  </si>
  <si>
    <t>10.1130/G45092.1</t>
  </si>
  <si>
    <t>10.1074/jbc.RA118.005114</t>
  </si>
  <si>
    <t>10.1016/j.triboint.2018.09.026</t>
  </si>
  <si>
    <t>10.1016/j.actamat.2018.10.006</t>
  </si>
  <si>
    <t>10.1051/0004-6361/201832881</t>
  </si>
  <si>
    <t>10.1093/cid/ciy844</t>
  </si>
  <si>
    <t>10.1016/j.compscitech.2018.07.027</t>
  </si>
  <si>
    <t>10.1016/j.compfluid.2018.10.006</t>
  </si>
  <si>
    <t>10.1016/j.medengphy.2018.10.001</t>
  </si>
  <si>
    <t>10.1038/s41598-018-34082-7</t>
  </si>
  <si>
    <t>10.1021/acsami.8b13721</t>
  </si>
  <si>
    <t>10.1136/archdischild-2018-316040</t>
  </si>
  <si>
    <t>10.1016/j.esr.2018.08.003</t>
  </si>
  <si>
    <t>10.1021/acs.jpcb.8b04095</t>
  </si>
  <si>
    <t>10.1016/j.nima.2018.09.051</t>
  </si>
  <si>
    <t>10.1039/c8em00414e</t>
  </si>
  <si>
    <t>10.1016/j.neuroscience.2018.10.040</t>
  </si>
  <si>
    <t>10.1364/OE.26.032839</t>
  </si>
  <si>
    <t>10.1093/mnras/sty2814</t>
  </si>
  <si>
    <t>10.1016/j.addma.2018.05.032</t>
  </si>
  <si>
    <t>10.1016/j.epsl.2018.10.026</t>
  </si>
  <si>
    <t>10.1029/2018GL080074</t>
  </si>
  <si>
    <t>10.1016/j.matdes.2018.10.018</t>
  </si>
  <si>
    <t>10.1016/j.nicl.2018.10.007</t>
  </si>
  <si>
    <t>10.1016/j.poly.2018.09.050</t>
  </si>
  <si>
    <t>10.1038/s41467-018-07508-z</t>
  </si>
  <si>
    <t>10.1007/s41109-018-0109-9</t>
  </si>
  <si>
    <t>10.1038/s41598-018-35927-x</t>
  </si>
  <si>
    <t>10.1093/bioinformatics/bty837</t>
  </si>
  <si>
    <t>10.1002/smj.2972</t>
  </si>
  <si>
    <t>10.1016/j.biotechadv.2018.10.004</t>
  </si>
  <si>
    <t>10.1039/C8CP04955F</t>
  </si>
  <si>
    <t>10.1039/C8EE01157E</t>
  </si>
  <si>
    <t>10.1016/j.ijfatigue.2018.11.012</t>
  </si>
  <si>
    <t>10.1038/s41746-018-0072-y</t>
  </si>
  <si>
    <t>10.1177/1475921718798567</t>
  </si>
  <si>
    <t>10.3389/fpsyt.2018.00664</t>
  </si>
  <si>
    <t>10.1093/nar/gky1182</t>
  </si>
  <si>
    <t>10.1007/s41109-018-0079-y</t>
  </si>
  <si>
    <t>N/A</t>
  </si>
  <si>
    <t>10.1172/jci.insight.121958</t>
  </si>
  <si>
    <t>10.1172/jci.insight.123196</t>
  </si>
  <si>
    <t>10.1103/PhysRevA.98.043432</t>
  </si>
  <si>
    <t>10.1103/PhysRevB.98.134104</t>
  </si>
  <si>
    <t>10.1103/PhysRevLett.121.145502</t>
  </si>
  <si>
    <t>10.1136/thoraxjnl-2017-211440</t>
  </si>
  <si>
    <t>10.1016/j.actamat.2017.12.002</t>
  </si>
  <si>
    <t>10.1016/j.engstruct.2018.11.026</t>
  </si>
  <si>
    <t>10.1016/S1474-4422(18)30325-9</t>
  </si>
  <si>
    <t>10.1103/PhysRevE.98.021201</t>
  </si>
  <si>
    <t>10.1016/j.advwatres.2018.11.011</t>
  </si>
  <si>
    <t>10.1038/s42004-018-0101-4</t>
  </si>
  <si>
    <t>10.1016/j.renene.2018.11.084</t>
  </si>
  <si>
    <t>10.1088/2399-6528/aaf09a</t>
  </si>
  <si>
    <t>10.1016/j.cattod.2018.11.080</t>
  </si>
  <si>
    <t>10.3389/fphy.2018.00153</t>
  </si>
  <si>
    <t>10.1016/j.gca.2018.07.038</t>
  </si>
  <si>
    <t>10.1016/j.jmps.2018.11.023</t>
  </si>
  <si>
    <t>10.1126/sciadv.aau9253</t>
  </si>
  <si>
    <t>10.1093/sleep/zsy183</t>
  </si>
  <si>
    <t>10.1016/j.fusengdes.2018.12.005</t>
  </si>
  <si>
    <t>10.1016/j.atmosenv.2018.11.051</t>
  </si>
  <si>
    <t>10.1016/j.trsl.2018.12.005</t>
  </si>
  <si>
    <t>10.1038/s41467-018-08132-7</t>
  </si>
  <si>
    <t>10.1039/C8RA09396B</t>
  </si>
  <si>
    <t>10.1111/ejn.14262</t>
  </si>
  <si>
    <t>10.3389/fmicb.2018.02489</t>
  </si>
  <si>
    <t>10.3389/fphys.2018.01616</t>
  </si>
  <si>
    <t>10.3389/fpsyg.2018.01721</t>
  </si>
  <si>
    <t>10.1111/gbi.12322</t>
  </si>
  <si>
    <t>10.1029/2018JE005711</t>
  </si>
  <si>
    <t>10.1016/j.jhydrol.2018.02.056</t>
  </si>
  <si>
    <t>10.1364/OE.26.031129</t>
  </si>
  <si>
    <t>10.1364/OE.26.030634</t>
  </si>
  <si>
    <t>10.1103/PhysRevX.8.041035</t>
  </si>
  <si>
    <t>10.1098/rsos.180152</t>
  </si>
  <si>
    <t>10.1029/2018WR023189</t>
  </si>
  <si>
    <t>10.1016/j.dib.2018.12.028</t>
  </si>
  <si>
    <t>10.1126/sciadv.aat8520</t>
  </si>
  <si>
    <t>10.1177/1940082918823353</t>
  </si>
  <si>
    <t>10.1038/s42005-018-0088-2</t>
  </si>
  <si>
    <t>10.1088/1748-9326/ab0036</t>
  </si>
  <si>
    <t>10.1016/j.matpur.2019.01.012</t>
  </si>
  <si>
    <t>10.1038/s41598-019-38599-3</t>
  </si>
  <si>
    <t>10.1002/adma.201802649</t>
  </si>
  <si>
    <t>10.1038/s41467-019-08594-3</t>
  </si>
  <si>
    <t>10.1186/s13036-019-0141-z</t>
  </si>
  <si>
    <t>10.1038/s41467-019-08840-8</t>
  </si>
  <si>
    <t>10.1051/epjam/2019005</t>
  </si>
  <si>
    <t>10.1080/03605302.2018.1547744</t>
  </si>
  <si>
    <t>10.1038/s42003-019-0347-0</t>
  </si>
  <si>
    <t>10.1111/vox.12764</t>
  </si>
  <si>
    <t>10.1016/j.envint.2018.10.060</t>
  </si>
  <si>
    <t>10.12688/f1000research.18002.1</t>
  </si>
  <si>
    <t>10.1186/s40759-019-0041-4</t>
  </si>
  <si>
    <t>10.1016/j.vaccine.2019.01.074</t>
  </si>
  <si>
    <t>10.1016/j.matdes.2019.107654</t>
  </si>
  <si>
    <t>10.1016/j.proci.2018.07.090</t>
  </si>
  <si>
    <t>10.1016/j.wasman.2018.11.044</t>
  </si>
  <si>
    <t>10.1038/s41467-019-09427-z</t>
  </si>
  <si>
    <t>10.1017/aog.2019.4</t>
  </si>
  <si>
    <t>10.1074/jbc.ra118.006917</t>
  </si>
  <si>
    <t>10.1111/bjd.17853</t>
  </si>
  <si>
    <t>10.1038/s41598-019-40774-5</t>
  </si>
  <si>
    <t>Science Journal for Kids</t>
  </si>
  <si>
    <t>Biomedical Science Journal for teens</t>
  </si>
  <si>
    <t>Development and worldwide use of non-lethal, and minimal population-level impact, protocols for the isolation of amphibian chytrid fungi</t>
  </si>
  <si>
    <t>Socioeconomic and Behavioral Factors Associated with Tuberculosis Diagnostic Delay in Lima, Peru</t>
  </si>
  <si>
    <t>Critical review of the molecular design progress in non-fullerene electron acceptors towards commercially viable organic solar cells</t>
  </si>
  <si>
    <t>The mechanisms of hot salt stress corrosion cracking in titanium alloy Ti-6Al-2Sn-4Zr-6Mo</t>
  </si>
  <si>
    <t>Continuous-Time Acquisition of Biosignals using a Charge-Based ADC Topology</t>
  </si>
  <si>
    <t>Slip of Alkanes Confined between Surfactant Monolayers Adsorbed on Solid Surfaces</t>
  </si>
  <si>
    <t>Proposal of serovars 17 and 18 of Actinobacillus pleuropneumoniae based on serological and genotypic analysis</t>
  </si>
  <si>
    <t>Challenges and opportunities for the utilisation of ionic liquids as solvents for CO2 capture</t>
  </si>
  <si>
    <t>Au–Pd NPs immobilised on nanostructured ceria
and titania: impact of support morphology on the
catalytic activity for selective oxidation</t>
  </si>
  <si>
    <t>Probing the interaction interface of the GADD45β/MKK7 and MKK7/DTP3 complexes by chemical cross-linking mass spectrometry</t>
  </si>
  <si>
    <t>Increasing Carbon Fiber Composite Strength with a Nanostructured
"Brick-and-Mortar" Interphase</t>
  </si>
  <si>
    <t>Surface functionalisation with viscosity-sensitive BODIPY molecular rotor</t>
  </si>
  <si>
    <t>High-Flux Soft X-ray Harmonic Generation from Ionization-Shaped Few-Cycle Laser Pulses</t>
  </si>
  <si>
    <t>A rhamnose-inducible system for precise and temporal control of gene expression in cyanobacteria</t>
  </si>
  <si>
    <t>Roles of increased glycemic variability, GLP-1 and glucagon in hypoglycaemia after Roux-en-Y gastric bypass.</t>
  </si>
  <si>
    <t>A PDRMIP multi-model study on the impacts of regional aerosol forcings on global and regional precipitation</t>
  </si>
  <si>
    <t>Compact Standalone Platform for Neural Recording with Real-Time Spike Sorting and Data Logging</t>
  </si>
  <si>
    <t>Satisfiability Modulo Theories for Process Systems Engineering</t>
  </si>
  <si>
    <t>Phasic stimulation of midbrain dopamine neuron activity reduces salt consumption</t>
  </si>
  <si>
    <t>Phase Morphology, Variants and Crystallography of Alloy Microstructures in Cold Dwell Fatigue</t>
  </si>
  <si>
    <t>Discrete Crack Dynamics: A Planar Model of Crack Propagation and Crack-Inclusion Interactions in Brittle Materials</t>
  </si>
  <si>
    <t>Interaction of droplet dispersion and evaporation in a polydispersed spray</t>
  </si>
  <si>
    <t>Flexible all-fiber electrospun supercapacitor</t>
  </si>
  <si>
    <t>Wave breaking for the Stochastic Camassa-Holm equation</t>
  </si>
  <si>
    <t>Application of the unitary group approach (UGA) to evaluate spin density for Configuration Interaction (CI) calculations in a basis of S$^{2}$ eigenfunctions</t>
  </si>
  <si>
    <t>Numerical implementation of a cold-ion, Boltzmann-electron model for nonplanar plasma-surface interactions</t>
  </si>
  <si>
    <t>The Complexity and Generality of Learning Answer Set Programs</t>
  </si>
  <si>
    <t>Soil osmotic potential and its effect on vapor flow from a pervaporative irrigation membrane</t>
  </si>
  <si>
    <t>Cargo release from polymeric vesicles under shear</t>
  </si>
  <si>
    <t>Sculpting and fusing biomimetic vesicle networks using optical tweezers</t>
  </si>
  <si>
    <t>Anaesthesia in Austere Environments: Literature Review and Considerations for Future Space Exploration Missions</t>
  </si>
  <si>
    <t>Real-time Visualisation and Analysis of Clinicians' Performance during Palpation in Physical Examinations</t>
  </si>
  <si>
    <t>A "cleanroom-free" and scalable manufacturing technology for the microfluidic generation of lipid-stabilized droplets and cell-sized multisomes</t>
  </si>
  <si>
    <t>The role of the side chain on the performance of n-type conjugated polymers in aqueous electrolytes</t>
  </si>
  <si>
    <t>Accelerating high-order mesh optimisation with an architecture-independent programming model</t>
  </si>
  <si>
    <t>On the equilibrium contact angle of sessile liquid drops from molecular dynamics</t>
  </si>
  <si>
    <t>Cell-free prediction of protein expression costs for growing cells</t>
  </si>
  <si>
    <t>Near-field strong coupling of single quantum dots</t>
  </si>
  <si>
    <t>Rapid host strain improvement by in vivo rearrangement of a synthetic yeast chromosome</t>
  </si>
  <si>
    <t>Synaptic Loss in Schizophrenia: A Meta-Analysis and Systematic Review of Synaptic Protein and mRNA Measures</t>
  </si>
  <si>
    <t>Optimisation of Adaptive Shock Control Bumps with Structural Constraints</t>
  </si>
  <si>
    <t>Importance of Parametric Uncertainty in Predicting Probability Distributions for Burst Wait-Times in Fissile Systems</t>
  </si>
  <si>
    <t>The development of a small-scale wear test for CoCrMo specimens with human synovial fluid</t>
  </si>
  <si>
    <t>Trapping of Volatile Fission Products by C60</t>
  </si>
  <si>
    <t>Cardiomyocyte membrane structure and cAMP compartmentation produce anatomical variation in β2AR-cAMP responsiveness in murine hearts</t>
  </si>
  <si>
    <t>Gene Regulatory Network Inference from Single-Cell Data Using Multivariate Information Measures</t>
  </si>
  <si>
    <t>Is there evidence to use kinematic/kinetic measures clinically in low back pain patients? A systematic review</t>
  </si>
  <si>
    <t>Heuristics with Performance Guarantees for the Minimum Number of Matches Problem in Heat Recovery Network Design</t>
  </si>
  <si>
    <t>Quantum Periods for Certain Four-Dimensional Fano Manifolds</t>
  </si>
  <si>
    <t>A flexible wearable sensor for knee flexion assessment during gait</t>
  </si>
  <si>
    <t>Probabilistic Peak Load Estimation in Smart Cities Using Smart Meter Data</t>
  </si>
  <si>
    <t>Quantifying the Role and Value of Chemical Looping Combustion in Future Electricity Systems via a Retrosynthetic Approach</t>
  </si>
  <si>
    <t>A perspective on specifying and verifying concurrent modules</t>
  </si>
  <si>
    <t>Set-membership nonlinear regression approach to parameter estimation</t>
  </si>
  <si>
    <t>Printability and microstructure of the CoCrFeMnNi high-entropy alloy fabricated by laser powder bed fusion</t>
  </si>
  <si>
    <t>Activation of human Natural Killer cells by graphene oxide-templated antibody nanoclusters</t>
  </si>
  <si>
    <t>Establishment and Validation of the Channelized Hotelling Model Observer for Image Assessment in Industrial Radiography</t>
  </si>
  <si>
    <t>A systematic analysis of the expression of the anti-HIV VRC01 antibody  in Pichia pastoris through signal peptide optimization</t>
  </si>
  <si>
    <t>Progress in automating patch clamp cellular physiology</t>
  </si>
  <si>
    <t>A Push-Pull Modular Multilevel Converter Based Low Step-Up Ratio DC Transformer</t>
  </si>
  <si>
    <t>Bulk viscosity of molecular fluids</t>
  </si>
  <si>
    <t>Hypothalamic response to kisspeptin and pituitary response to GnRH are preserved in healthy older men</t>
  </si>
  <si>
    <t>Highly Chemoselective NH- and O-Transfer to Thiols Using Hypervalent Iodine Reagents: Synthesis of Sulfonimidates and Sulfonamides</t>
  </si>
  <si>
    <t>The persistence of multiple strains of avian influenza in live bird markets.</t>
  </si>
  <si>
    <t>Constructing vesicle-based artificial cells with embedded living cells as organelle-like modules</t>
  </si>
  <si>
    <t>Toolflows for Mapping Convolutional Neural Networks on FPGAs: A Survey and Future Directions</t>
  </si>
  <si>
    <t>Selective inhibition of histone deacetylation in melanoma increases targeted gene delivery by a bacteriophage viral vector</t>
  </si>
  <si>
    <t>Atomic Structure of Type VI Contractile Sheath from Pseudomonas aeruginosa</t>
  </si>
  <si>
    <t>Atomic-scale description of interfaces in rutile / sodium silicate glass-crystal composites</t>
  </si>
  <si>
    <t>The use and usability of spatial conservation prioritizations</t>
  </si>
  <si>
    <t>Objective Bayesian analysis of neutrino masses and hierarchy</t>
  </si>
  <si>
    <t>Pressure-based algorithm for compressible interfacial flows with acoustically-conservative interface discretisation</t>
  </si>
  <si>
    <t>Ultrafiltration and Nanofiltration Membrane Fouling by Natural Organic Matter: Mechanisms and Mitigation by Pre-ozonation and pH</t>
  </si>
  <si>
    <t>Deformation mechanisms in a metastable beta titanium twinning induced plasticity alloy with high yield strength and high strain hardening rate</t>
  </si>
  <si>
    <t>Combined experimental, theoretical and molecular simulation approach for the description of the fluid phase behavior of hydrocarbon mixtures within shale rocks</t>
  </si>
  <si>
    <t>Demixing, surface nematization, and competing adsorption in binary mixtures of hard rods and hard spheres under confinement</t>
  </si>
  <si>
    <t>Metal−Dielectric Parabolic Antenna for Directing Single Photons</t>
  </si>
  <si>
    <t>Double barrel nanopores as a new tool for controlling single-molecule transport</t>
  </si>
  <si>
    <t>A micro-scale fiber-optic force sensor fabricated using direct laser writing and calibrated using machine learning</t>
  </si>
  <si>
    <t>Automated separation of immiscible liquids using an optically monitored porous capillary</t>
  </si>
  <si>
    <t>Bulky Lesion Bypass Requires Dpo4 Binding in Distinct Conformations.</t>
  </si>
  <si>
    <t>Field-aligned currents in Saturn's magnetosphere: Observations from the F-ring orbits</t>
  </si>
  <si>
    <t>Generation of mechanical interference fringes by multi-photon counting</t>
  </si>
  <si>
    <t>Bifurcation analysis of a mathematical model of atopic dermatitis to determine patient-specific effects of treatments on dynamic phenotypes</t>
  </si>
  <si>
    <t>Controlling Molecular Conformation for Highly Efficient and Stable Deep-Blue Copolymer Light-Emitting Diodes.</t>
  </si>
  <si>
    <t>Spatially Resolved Optimization for Studying the Role of Hydrogen for Heat Decarbonization Pathways</t>
  </si>
  <si>
    <t>Integrating cogeneration and intermittent waste-heat recovery in food processing: Microturbines vs. ORC systems in the coffee roasting industry</t>
  </si>
  <si>
    <t>Building bridges for highly selective, potent and stable oxytocin and vasopressin analogs</t>
  </si>
  <si>
    <t>Hypothalamic arcuate nucleus glucokinase regulates insulin secretion and glucose homeostasis</t>
  </si>
  <si>
    <t>Pliocene deglacial event timelines and the biogeochemical response offshore Wilkes Subglacial Basin, East Antarctica</t>
  </si>
  <si>
    <t>3-D Inkjet-Printed Solid Oxide Electrochemical Reactors. II. LSM - YSZ Electrodes</t>
  </si>
  <si>
    <t>Numerical modelling of microseismicity associated with longwall coal mining</t>
  </si>
  <si>
    <t>Helium trapping and clustering in ThO2</t>
  </si>
  <si>
    <t>Determination of residual stresses in fibre laser welded AA2024-T3 T-joints by numerical simulation and neutron diffraction</t>
  </si>
  <si>
    <t>Knowledge dissemination in clinical trials: Exploring influences of institutional support and type of innovation on selective reporting</t>
  </si>
  <si>
    <t>TSFC: a structure-preserving form compiler</t>
  </si>
  <si>
    <t>Predictor fusion for short-term traffic forecasting</t>
  </si>
  <si>
    <t>Acoustic SLAM</t>
  </si>
  <si>
    <t>Incremental viscosity by Non-equilibrium Molecular Dynamics and the Eyring model</t>
  </si>
  <si>
    <t>ZnO-PCBM bilayers as electron transport layers in low-temperature processed perovskite solar cells</t>
  </si>
  <si>
    <t>Saturn's planetary period oscillations during the closest approach of Cassini's ring grazing orbits</t>
  </si>
  <si>
    <t>Changes in chlamydia prevalence and duration of infection inferred from testing and diagnosis rates in England: an evidence synthesis using surveillance data, 2000-2015</t>
  </si>
  <si>
    <t>The senescence-associated secretory phenotype is potentiated by feedforward regulatory mechanisms involving Zscan4 and TAK1</t>
  </si>
  <si>
    <t>Thrombin and Factor Xa Link the coagulation system with Liver fibrosis</t>
  </si>
  <si>
    <t>The certainty of uncertainty: potential sources of bias and imprecision in disease ecology studies</t>
  </si>
  <si>
    <t>Effect of Cold CO2 Injection on Fracture Apertures and Growth</t>
  </si>
  <si>
    <t>gThermaR: A generic tool for quantifying the energy requirements of glasshouse food production</t>
  </si>
  <si>
    <t>Ammonium [11C]thiocyanate: revised preparation and reactivity studies of a versatile nucleophile for carbon-11 radiolabelling</t>
  </si>
  <si>
    <t>P53 and mTOR signalling determine fitness selection through cell competition during early mouse embryonic development</t>
  </si>
  <si>
    <t>Structural basis for natural product selection and export by bacterial ABC transporters</t>
  </si>
  <si>
    <t>The influence of laser parameters, scanning strategies and material on the fatigue strength of a stochastic porous structure</t>
  </si>
  <si>
    <t>A Petrov-Galerkin finite element method for 2D transient and steady state highly advective flows in porous media</t>
  </si>
  <si>
    <t>Impact of dynamic aspects on economics of fuel cell based micro co-generation in low carbon futures</t>
  </si>
  <si>
    <t>How to Detect Life on Icy Moons</t>
  </si>
  <si>
    <t>Session Type Providers: Compile-time API Generation for Distributed Protocols with Interaction Refinements in F#</t>
  </si>
  <si>
    <t>Rapid pretreatment of Miscanthus using the low-cost ionic liquid triethylammonium hydrogen sulfate at elevated temperatures</t>
  </si>
  <si>
    <t>Stochastic modelling of urban structure</t>
  </si>
  <si>
    <t>Controls on tidal sedimentation and preservation: Insights from numerical tidal modelling in the Late Oligocene–Miocene South China Sea, Southeast Asia</t>
  </si>
  <si>
    <t>Identification of serum glycoprotein ligands for the immunomodulatory receptor blood dendritic cell antigen 2</t>
  </si>
  <si>
    <t>Influence of ovalisation on the plastic collapse of thick cylindrical tubes under uniform bending</t>
  </si>
  <si>
    <t>Multiphase strontium molybdate thin films for plasmonic local heating applications</t>
  </si>
  <si>
    <t>Synergy in anti-malarial (Plasmodium berghei) pre-erythrocytic and transmission-blocking antibodies is achieved by reducing parasite density</t>
  </si>
  <si>
    <t>Targeting autophagy sensitises lung cancer cells to Src family kinase inhibitors.</t>
  </si>
  <si>
    <t>Chirp-control of resonant high-order harmonic generation in indium ablation plumes driven by intense few-cycle laser pulses</t>
  </si>
  <si>
    <t>Temperature stability of thin film refractory plasmonic materials</t>
  </si>
  <si>
    <t>Microscopic aspects of wetting using classical density-functional theory.</t>
  </si>
  <si>
    <t>Improved thermoelectric power measurements using a four-point technique</t>
  </si>
  <si>
    <t>Pyramid finite elements for discontinuous and continuous discretizations of the neutron diffusion equation with applications to reactor physics</t>
  </si>
  <si>
    <t>Hypothermia for encephalopathy in low-income and middle-income countries: feasibility of whole-body cooling using a low-cost servo-controlled device</t>
  </si>
  <si>
    <t>Mapping carbon nanotube orientation by fast fourier transform of scanning electron micrographs</t>
  </si>
  <si>
    <t>A neuronal hub binding sleep initiation and body cooling  in response to a warm external stimulus</t>
  </si>
  <si>
    <t>The effect of spatial resolution on outcomes from energy systems modelling of heat decarbonisation</t>
  </si>
  <si>
    <t>Quantitative time domain analysis of lifetime-based FRET measurements with fluorescent proteins: static random isotropic fluorophore orientation distributions</t>
  </si>
  <si>
    <t>Heterogeneity in the non-planarity and arterial curvature of arteriovenous fistulae in vivo</t>
  </si>
  <si>
    <t>Scalable Syntheses of Well-defined Pentadecablock Bipolymer and Quintopolymer</t>
  </si>
  <si>
    <t>CFD modeling compared to temperature and friction measurements of an EHL line contact</t>
  </si>
  <si>
    <t>Dynamic Deadlock Verification for General Barrier Synchronisation</t>
  </si>
  <si>
    <t>Glycosylated Superparamagnetic Nanoparticle Gradients for Osteochondral Tissue Engineering</t>
  </si>
  <si>
    <t>Sustainable production of chemical intermediates for nylon manufacture: a techno-economic analysis for renewable production of caprolactone</t>
  </si>
  <si>
    <t>The topological plasmonic chain with retardation and radiative effects</t>
  </si>
  <si>
    <t>Enhanced mechanical stability of Ni-YSZ scaffold demonstrated by nanoindentation and Electrochemical Impedance Spectroscopy</t>
  </si>
  <si>
    <t>Quantifying the differences in structure and mechanical response of confectionery products resulting from the baking and extrusion processes</t>
  </si>
  <si>
    <t>High-yielding 18F radiosynthesis of a novel oxytocin receptor tracer, a probe for nose-to-brain oxytocin uptake in vivo</t>
  </si>
  <si>
    <t>Geological analysis of Martian rover-derived Digital Outcrop Models 1 using the 3D visualisation tool, Planetary Robotics 3D Viewer – PRo3D</t>
  </si>
  <si>
    <t>Nanorings in planar confinement: the role of repulsive surfaces on the formation of lacuna smectics</t>
  </si>
  <si>
    <t>The multi-physics metawedge: graded arrays on fluid-loaded elastic plates and the mechanical analogues of rainbow trapping and mode conversion</t>
  </si>
  <si>
    <t>Large numbers of explanatory variables: a probabilistic assessment</t>
  </si>
  <si>
    <t>A comparative study on polynomial dealiasing and split form discontinuous Galerkin schemes for under-resolved turbulence computations</t>
  </si>
  <si>
    <t>A systematic review of transmission dynamic studies of methicillin-resistant Staphylococcus aureus in non-hospital residential facilities</t>
  </si>
  <si>
    <t>Effects of psilocybin therapy on personality structure</t>
  </si>
  <si>
    <t>Automated cardiovascular magnetic resonance image analysis with fully convolutional networks</t>
  </si>
  <si>
    <t>Cross-contamination explains "inter- and intraspecific horizontal genetic transfers" between asexual bdelloid rotifers</t>
  </si>
  <si>
    <t>Trends in Mortality from Pneumonia in the Europe Union: a Temporal Analysis of the European Detailed Mortality Database between 2001-2014</t>
  </si>
  <si>
    <t>Comparative sequence analysis of the capsular polysaccharide loci of Actinobacillus pleuropneumoniae serovars 1-18, and development of two multiplex PCRs for comprehensive capsule typing</t>
  </si>
  <si>
    <t>High speed functional imaging with source localized multifocal two-photon microscopy</t>
  </si>
  <si>
    <t>Vestibulo-cortical Hemispheric Dominance: the link between Anxiety and the Vestibular System?</t>
  </si>
  <si>
    <t>Shigella-Induced Emergency Granulopoiesis Protects Zebrafish Larvae from Secondary Infection</t>
  </si>
  <si>
    <t>Charge migration engineered by localization: Electron-nuclear dynamics in polyenes and glycine</t>
  </si>
  <si>
    <t>A thermo-economic analysis and comparison of pumped-thermal and liquid-air electricity storage systems</t>
  </si>
  <si>
    <t>Optimal logistics planning for modular construction using two-stage stochastic programming</t>
  </si>
  <si>
    <t>Continuous carbon nanotube synthesis on charged carbon fibers</t>
  </si>
  <si>
    <t>Elucidating T cell activation-dependent mechanisms for bifurcation of regulatory and effector T cell differentiation by multidimensional and single cell analysis</t>
  </si>
  <si>
    <t>Analysis of cell size homeostasis at the single-cell and population level</t>
  </si>
  <si>
    <t>A Systematic Evaluation of the Role of the Lanthanide Elements in Complex Functional Oxides; Implications for Energy Conversion Devices</t>
  </si>
  <si>
    <t>The effect of chemical composition on the charring of wood across scales</t>
  </si>
  <si>
    <t>Rectification and negative differential resistance via orbital level pinning</t>
  </si>
  <si>
    <t>The Role of the Spleen Tyrosine Kinase Pathway in Driving Inflammation in IgA Nephropathy</t>
  </si>
  <si>
    <t>A novel approach for the quantification of inhomogeneous 3D current distribution in fuel cell electrodes</t>
  </si>
  <si>
    <t>Modelling invasive group A streptococcal disease using bioluminescence</t>
  </si>
  <si>
    <t>PTBP1-mediated alternative splicing regulates the inflammatory secretome and the pro-tumorigenic effects of senescent cells</t>
  </si>
  <si>
    <t>Experimental FSI study of adaptive shock control bumps</t>
  </si>
  <si>
    <t>Droplet microfluidics for the construction of compartmentalised model membranes</t>
  </si>
  <si>
    <t>Hydrogen Production by Sorption Enhanced Steam Reforming (SESR) of Biomass in a Fluidised-Bed Reactor using Combined Multifunctional Particles</t>
  </si>
  <si>
    <t>An Age-Structured Continuum Model For Myxobacteria</t>
  </si>
  <si>
    <t>Structures of bacterial RNA polymerase complexes reveal mechanisms of DNA loading and transcription initiation</t>
  </si>
  <si>
    <t>The excess electron at polyethylene interfaces</t>
  </si>
  <si>
    <t>A novel laboratory-based Hard X-ray Photoelectron Spectroscopy System</t>
  </si>
  <si>
    <t>An Optimization Framework to Combine Operable Space Maximization with Design of Experiments</t>
  </si>
  <si>
    <t>Optimization of image quality and acquisition time for lab-based X-ray microtomography using an iterative reconstruction algorithm</t>
  </si>
  <si>
    <t>A new type of highly-vaporized microtektite from the Transantarctic Mountains</t>
  </si>
  <si>
    <t>A Timer for analyzing temporally dynamic changes in transcription during differentiation in vivo</t>
  </si>
  <si>
    <t>stk : A Python toolkit for supramolecular assembly</t>
  </si>
  <si>
    <t>High Body Adiposity Drives Glucose Intolerance and Increases Cardiovascular Risk in Normoglycemic Subjects</t>
  </si>
  <si>
    <t>Thermodynamic optimisation of a high-electrical efficiency integrated internal combustion engine – organic Rankine cycle combined heat and power system</t>
  </si>
  <si>
    <t>Optimisation of a high-efficiency solar-driven organic Rankine cycle for applications in the built environment</t>
  </si>
  <si>
    <t>A two-step optimization model for quantifying the flexibility potential of power-to-heat systems in dwellings</t>
  </si>
  <si>
    <t>Acoustic Wave Sparsely-Activated Localization Microscopy (AWSALM): Super-Resolution Ultrasound Imaging using Acoustic Activation and Deactivation of Nanodroplets</t>
  </si>
  <si>
    <t>Combining mGRASP and optogenetics enables high-resolution functional mapping of descending cortical projections</t>
  </si>
  <si>
    <t>A Multicentre Study of 5-year Outcomes Following Focal Therapy in Treating Clinically Significant Nonmetastatic Prostate Cancer</t>
  </si>
  <si>
    <t>Isothermal analysis of Nanofluid Flow inside HyperVapotrons using Particle Image Velocimetry</t>
  </si>
  <si>
    <t>Three-dimensional high speed drop impact onto solid surfaces at arbitrary angles</t>
  </si>
  <si>
    <t>Dislocation interactions and crack nucleation in a fatigued near-alpha titanium alloy</t>
  </si>
  <si>
    <t>Cloaking via mapping for the heat equation</t>
  </si>
  <si>
    <t>Regio- and Stereoselective Palladium Catalyzed C(sp3)–H Arylation of Pyrrolidines and Piperidines with C(3) Directing Groups</t>
  </si>
  <si>
    <t>Shapes, stability and hysteresis of rotating and charged axisymmetric drops in vacuum</t>
  </si>
  <si>
    <t>A candidate fusion engineering material, WC-FeCr</t>
  </si>
  <si>
    <t>Repulsion-dispersion parameters for the modelling of organic molecular crystals containing N, O, S and Cl</t>
  </si>
  <si>
    <t>Galleria mellonella - a novel infection model for the Mycobacterium tuberculosis complex</t>
  </si>
  <si>
    <t>Intact cell lipidomics reveal changes to the ratio of cardiolipins:phosphatidylinositols in response to kanamycin in HeLa and primary cells</t>
  </si>
  <si>
    <t>The pressure tensor across a liquid-vapour interface</t>
  </si>
  <si>
    <t>Modeling crowd dynamics through coarse-grained data analysis</t>
  </si>
  <si>
    <t>A temporally dynamic Foxp3 autoregulatory transcriptional circuit controls the effector Treg programme</t>
  </si>
  <si>
    <t>Including farmer irrigation behavior in a socio‐hydrological modelling framework with application in north India</t>
  </si>
  <si>
    <t>Mesh-adaptive simulations of horizontal-axis turbine arrays using the actuator line method</t>
  </si>
  <si>
    <t>Trisiloxane-centred Metal-Organic Frameworks and Hydrogen Bonded Assemblies</t>
  </si>
  <si>
    <t>Proposal for demonstration of long-range cluster state entanglement in the presence of photon loss</t>
  </si>
  <si>
    <t>Myths, facts and controversies in the diagnosis and management of anaphylaxis</t>
  </si>
  <si>
    <t>A High-Order Cross-Platform Incompressible Navier-Stokes Solver via Artificial Compressibility with Application to a Turbulent Jet</t>
  </si>
  <si>
    <t>Activity of acetyltransferase toxins involved in persister formation of Salmonella during macrophage infection</t>
  </si>
  <si>
    <t>ON-OFF receptive fields in auditory cortex diverge during development and contribute to directional sweep selectivity</t>
  </si>
  <si>
    <t>Acetylcholine-modulated plasticity in reward-driven navigation: a computational study.</t>
  </si>
  <si>
    <t>Elucidating the origins of sub-gap tail states and open-circuit voltage in methylammonium lead triiodide perovskite solar cells</t>
  </si>
  <si>
    <t>Carborane Induced Excimer Emission of Severely Twisted Bis-o-Carboranyl Chrysene</t>
  </si>
  <si>
    <t>Direct visualization of reactant transport in forced convection electrochemical cells and its application to Redox Flow Batteries</t>
  </si>
  <si>
    <t>Thermal Azide-Alkene Cycloaddition Reactions: Straightforward Multi-gram Access to Δ²-1,2,3-Triazolines in Deep Eutectic Solvents</t>
  </si>
  <si>
    <t>Nonlinear damped wave equations for the sub-Laplacian on the Heisenberg
  group and for Rockland operators on graded Lie groups</t>
  </si>
  <si>
    <t>Numerical and analytic modelling of elastodynamic scattering within polycrystalline materials</t>
  </si>
  <si>
    <t>Large-scale genetic analysis reveals mammalian mtDNA heteroplasmy dynamics and variance increase through lifetimes and generations</t>
  </si>
  <si>
    <t>The Effects of Kisspeptin on β-cell Function, Serum Metabolites and Appetite in Humans</t>
  </si>
  <si>
    <t>A Novel In Vitro Model of Blast Traumatic Brain Injury</t>
  </si>
  <si>
    <t>Tools for engineering coordinated system behaviour in synthetic microbial consortia</t>
  </si>
  <si>
    <t>A comparison principle for nonlinear heat Rockland operators on graded groups</t>
  </si>
  <si>
    <t>easySLM-STED: stimulated emission depletion microscopy with aberration correction, extended field of view and multiple beam scanning</t>
  </si>
  <si>
    <t>Perchlorate driven combustion of organic matter during py-GC-MS: Implications for organic matter detection on Earth and Mars</t>
  </si>
  <si>
    <t>A coupled thermo-hydro-mechanical finite element formulation for curved beams in two-dimensions</t>
  </si>
  <si>
    <t>Flux-dependent graphs for metabolic networks</t>
  </si>
  <si>
    <t>Impact of Contusion Injury on Intramuscular emm1 group A
-Streptococcus Infection and Lymphatic spread</t>
  </si>
  <si>
    <t>Population Sensitivity of Acute Flaccid Paralysis and Environmental Surveillance for Serotype 1 Poliovirus in Pakistan: an Observational Study</t>
  </si>
  <si>
    <t>Structural components for amplification of positive and negative strand VEEV splitzicons</t>
  </si>
  <si>
    <t>Functionalizing cell-mimetic giant vesicles with encapsulated bacterial biosensors</t>
  </si>
  <si>
    <t>Optimisation of process parameters and weld shape of high power Yb-fibre laser welded 2024-T3 aluminium alloy</t>
  </si>
  <si>
    <t>Non-iterative, Stable Analysis of Surface Acoustic Waves in Anisotropic Piezoelectric Multilayers Using Spectral Collocation Method</t>
  </si>
  <si>
    <t>Subclonal mutation selection in mouse lymphomagenesis identifies known cancer loci and suggests novel candidates</t>
  </si>
  <si>
    <t>Post-polymerisation functionalisation of conjugated polymer backbones and its application in multi-functionalised semiconducting polymer nanoparticles</t>
  </si>
  <si>
    <t>Ultrafast Imaging of Laser Driven Shock Waves using Betatron X-rays from a Laser Wakefield Accelerator</t>
  </si>
  <si>
    <t>Structural basis for the initiation of glycosaminoglycan biosynthesis by human xylosyltransferase 1</t>
  </si>
  <si>
    <t>Self-Potential as a Predictor of Seawater Intrusion in Coastal Groundwater Boreholes</t>
  </si>
  <si>
    <t>Accumulation mechanisms of micrometeorites in an ancient supra-glacial moraine at Larkman Nunatak, Antarctica</t>
  </si>
  <si>
    <t>General framework for nonclassical nucleation</t>
  </si>
  <si>
    <t>A biomimicking design for mechanical knee joints</t>
  </si>
  <si>
    <t>Estimating spatiotemporally varying malaria reproduction numbers in a near elimination setting</t>
  </si>
  <si>
    <t>The murine lung as a factory to produce secreted intrapulmonary and circulatory proteins</t>
  </si>
  <si>
    <t>Guide field reconnection: exhaust structure and heating</t>
  </si>
  <si>
    <t>Recruitment of patients with Chronic Obstructive Pulmonary Disease (COPD) from the Clinical Practice Research Datalink (CPRD) for research</t>
  </si>
  <si>
    <t>Towards a Common Framework for the Design of Soft Robotic Manipulators with Fluidic Actuation</t>
  </si>
  <si>
    <t>Thickness Dependant Characterization of Chemically Exfoliated TiS2 Nanosheets</t>
  </si>
  <si>
    <t>The effect of L-rhamnose on intestinal transit time, short chain fatty acids and appetite regulation: a pilot human study using combined 13CO2 / H2 breath tests</t>
  </si>
  <si>
    <t>Impaired innate immune gene profiling in airway smooth muscle cells from chronic cough patients.</t>
  </si>
  <si>
    <t>Achieving controlled biomolecule-biomaterial conjugation</t>
  </si>
  <si>
    <t>Propagation of chaos for the Vlasov-Poisson-Fokker-Planck equation with a polynomial cut-off</t>
  </si>
  <si>
    <t>Electrostatic and hydrophobic interactions in NaCMC aqueous solutions: effect of degree of substitution</t>
  </si>
  <si>
    <t>Cellular dissection of malaria parasite invasion of human erythrocytes using viable Plasmodium knowlesi merozoites</t>
  </si>
  <si>
    <t>Blunted Endogenous Opioid Release Following an Oral Dexamphetamine Challenge in Abstinent Alcohol Dependent Individuals</t>
  </si>
  <si>
    <t>Mechanisms of Reinforcement in Polymer Nanocomposites</t>
  </si>
  <si>
    <t>Computational design of bimetallic core-shell nanoparticles for hot-carrier photocatalysis</t>
  </si>
  <si>
    <t>CXCL4/Platelet Factor 4 is an agonist of CCR1 and drives human monocyte migration</t>
  </si>
  <si>
    <t>Allostery and cooperativity in multimeric proteins: bond-to-bond propensities in ATCase</t>
  </si>
  <si>
    <t>Neuronatin regulates pancreatic beta cell insulin content and secretion</t>
  </si>
  <si>
    <t>Production of negative hydrogen ions within MMS Fast Plasma Investigation due to solar wind bombardment</t>
  </si>
  <si>
    <t>Fate of Liposomes in Presence of Phospholipase C and D: From Atomic to Supramolecular Lipid Arrangement</t>
  </si>
  <si>
    <t>Charged Carbon Nanomaterials: The Redox Chemistries of Fullerenes, Carbon Nanotubes, and Graphenes</t>
  </si>
  <si>
    <t>In Vitro Modeling of Bile Acid Processing by the Human Fecal Microbiota</t>
  </si>
  <si>
    <t>A microstructure-sensitive driving force for crack growth</t>
  </si>
  <si>
    <t>Quantifying sediment transport dynamics on alluvial fans from spatial and temporal changes in grain size, Death Valley, California</t>
  </si>
  <si>
    <t>Interconnectability of Session-based Logical Processes</t>
  </si>
  <si>
    <t>MiR-184 expression is regulated by AMP-activated protein kinase (AMPK) in pancreatic islets</t>
  </si>
  <si>
    <t>Evidence for the existence of a CXCL17 receptor distinct from GPR35</t>
  </si>
  <si>
    <t>A Robust Liposomal Platform for Direct Colorimetric Detection of Sphingomyelinase Enzyme and Inhibitors</t>
  </si>
  <si>
    <t>Crowdsourcing with Online Quantitative Design Analysis</t>
  </si>
  <si>
    <t>The design of a treatment pathway for insomnia in prison settings in England: a modified Delphi study</t>
  </si>
  <si>
    <t>New constraints on elemental and Pb and Nd isotope compositions of South American and Southern African aerosol sources to the South Atlantic Ocean</t>
  </si>
  <si>
    <t>Some useful optimisations for unstructured computational fluid dynamics codes on multicore and manycore architectures</t>
  </si>
  <si>
    <t>Numerical Modelling of Fuel Spray Formation and Collapse from Multi-Hole Injectors under Flash-Boiling Conditions</t>
  </si>
  <si>
    <t>Energy-enstrophy conserving compatible finite element schemes for the
  rotating shallow water equations with slip boundary conditions</t>
  </si>
  <si>
    <t>The hemodynamic impact of percutaneous coronary intervention in stable coronary disease assessed during exercise</t>
  </si>
  <si>
    <t>Stability of polymer:PCBM thin films under competitive illumination and thermal stress</t>
  </si>
  <si>
    <t>A requirement for septins and the autophagy receptor p62 in the proliferation of intracellular Shigella</t>
  </si>
  <si>
    <t>Foraging bumblebees acquire a preference for neonicotinoid treated food with prolonged exposure</t>
  </si>
  <si>
    <t>From stability to dynamics: understanding molecular mechanisms of regulatory T cells through Foxp3 transcriptional dynamics</t>
  </si>
  <si>
    <t>A versatile open-source analysis of the limiting efficiency of photo electrochemical water-splitting</t>
  </si>
  <si>
    <t>Shadow Symbolic Execution for Testing Software Patches</t>
  </si>
  <si>
    <t>Phosphatidylinositol 3-kinase-delta (PI3K-delta) is a potential therapeutic target in adult T-cell leukemia-lymphoma</t>
  </si>
  <si>
    <t>A large-scale filter for applications of QSQH theory of scale interactions in near-wall turbulence</t>
  </si>
  <si>
    <t>Paired dissolved and particulate phase Cu isotope distributions in the South Atlantic</t>
  </si>
  <si>
    <t>Modelling Stress-dependent Single and Multi-Phase Flows in Fractured Porous Media Based on an Immersed-Body Method with Mesh Adaptivity</t>
  </si>
  <si>
    <t>A coupled thermo-hydro-mechanical finite element formulation of one-dimensional beam elements for three-dimensional analysis</t>
  </si>
  <si>
    <t>Advances in cryoEM and its impact on beta-pore forming proteins</t>
  </si>
  <si>
    <t>Computer-aided working-fluid design, thermodynamic optimisation and technoeconomic assessment of ORC systems for waste-heat recovery</t>
  </si>
  <si>
    <t>Technoeconomic Modelling and Optimisation of Solar Combined Heat and Power Systems based on Flat-Box PVT Collectors for Domestic Applications</t>
  </si>
  <si>
    <t>Understanding thermal alleviation in cold dwell fatigue in titanium alloys</t>
  </si>
  <si>
    <t>Effect of the thickness reduction of specimens on the limit strains in thermomechanical tensile tests for hot-stamping studies</t>
  </si>
  <si>
    <t>The Choice of Ultrasonic Inspection Method for the Detection of Corrosion at Inaccessible Locations</t>
  </si>
  <si>
    <t>Low-noise time-resolved optical sensing of electromagnetic pulses from petawatt laser-matter interactions</t>
  </si>
  <si>
    <t>Rapid measurement of volumetric texture using resonant ultrasound spectroscopy</t>
  </si>
  <si>
    <t>Effect of Temperature on Tribological Performance of Polyetheretherketone-Polybenzimidazole blend</t>
  </si>
  <si>
    <t>A Simple Assessment of Housing Retrofit Policies for the UK: What Should Succeed the Energy Company Obligation?</t>
  </si>
  <si>
    <t>Accessory parameters in conformal mapping: exploiting the isomonodromic tau function for Painlevé VI</t>
  </si>
  <si>
    <t>CD4/CD8 ratio in children with perinatally acquired HIV-1 infection</t>
  </si>
  <si>
    <t>Symbolic Execution for JavaScript</t>
  </si>
  <si>
    <t>epiflows : an R package for risk assessment of travel- related spread of disease</t>
  </si>
  <si>
    <t>Outcome in Dilated Cardiomyopathy Related to the Extent, Location and Pattern of Late Gadolinium Enhancement</t>
  </si>
  <si>
    <t>Duplex Specific Nuclease-Amplified Detection of MicroRNA using Compact Quantum Dot-DNA Conjugates</t>
  </si>
  <si>
    <t>Fiber bundle shifting endomicroscopy for high resolution imaging</t>
  </si>
  <si>
    <t>Mantle wedge temperatures and their potential relation to volcanic arc location</t>
  </si>
  <si>
    <t>Using temporal expectation to assess auditory streaming in mice</t>
  </si>
  <si>
    <t>Intense electric fields and electron‐scale substructure within magnetotail flux ropes as revealed by the Magnetospheric Multiscale mission</t>
  </si>
  <si>
    <t>Thermoresponsive Tetrablock Terpolymers: Effect of Architecture and Composition on Gelling Behavior</t>
  </si>
  <si>
    <t>Using ante-natal clinic prevalence data to monitor temporal changes in malaria incidence in a humanitarian setting in the Democratic Republic of Congo</t>
  </si>
  <si>
    <t>Magnetic vortex effects on first-order reversal curve (FORC) diagrams for greigite dispersions</t>
  </si>
  <si>
    <t>Temporally explicit and spatially resolved global offshore wind energy potentials</t>
  </si>
  <si>
    <t>Characterization of NAD(P)H and FAD autofluorescence signatures in a Langendorff isolated-perfused rat heart model</t>
  </si>
  <si>
    <t>First evaluation of PET-based human biodistribution and radiation dosimetry of 11C-BU99008, a tracer for imaging the imidazoline2 binding site</t>
  </si>
  <si>
    <t>Powerful and interpretable behavioural features for quantitative phenotyping of C. elegans</t>
  </si>
  <si>
    <t>Tuning electronic properties of transition-metal dichalcogenides via defect charge</t>
  </si>
  <si>
    <t>Direct volumetric measurement of crystallographic texture using acoustic waves</t>
  </si>
  <si>
    <t>Inflammation and psychopathology in children following PICU admission: an exploratory study</t>
  </si>
  <si>
    <t>Single Particle Automated Raman Trapping Analysis</t>
  </si>
  <si>
    <t>CosMIC: A Consistent Metric for Spike Inference from Calcium Imaging</t>
  </si>
  <si>
    <t>Insights into the evolution of the bacterial flagellar motor from highthroughput in situ electron cryotomography and subtomogram averaging</t>
  </si>
  <si>
    <t>Chlamydia protein Pgp3 studied at high resolution in a new crystal form</t>
  </si>
  <si>
    <t>Microfluidic devices for Small Angle Neutron Scattering</t>
  </si>
  <si>
    <t>O-GlcNAcylation mediates metastasis of cholangiocarcinoma through FOXO3 and MAN1A1</t>
  </si>
  <si>
    <t>Protecting scientists from Gordon Gekko: How organizations use hybrid spaces to engage with multiple institutional logics</t>
  </si>
  <si>
    <t>Tibial Osteotomy as a Mechanical Model of Primary Osteoarthritis in Rats</t>
  </si>
  <si>
    <t>Lipids as biomarkers of cancer and bacterial infections</t>
  </si>
  <si>
    <t>Adsorption of Surfactants on α-Fe2O3(0001): A Density Functional Theory Study</t>
  </si>
  <si>
    <t>Session-ocaml: a Session-based Library with Polarities and Lenses</t>
  </si>
  <si>
    <t>A Bayesian mixture modelling approach for public health surveillance</t>
  </si>
  <si>
    <t>Pore water pressure and total horizontal stress response to EPBM tunnelling in London Clay</t>
  </si>
  <si>
    <t>Unified formulation of the momentum-weighted interpolation for collocated variable arrangements</t>
  </si>
  <si>
    <t>Magnetised Thermal Self-focusing and Filamentation of Long-Pulse Lasers in Plasmas Relevant to Magnetised ICF Experiments</t>
  </si>
  <si>
    <t>$L^{p}$-Caffarelli-Kohn-Nirenberg type inequalities on homogeneous groups</t>
  </si>
  <si>
    <t>Copper-Mediated Reduction of Azides under Seemingly Oxidising Conditions: Catalytic and Computational Studies</t>
  </si>
  <si>
    <t>Investigating the BECCS resource nexus: delivering sustainable negative emissions</t>
  </si>
  <si>
    <t>A case report of the clinical effect of CTO recanalisation on iFR in the donor artery</t>
  </si>
  <si>
    <t>Causal Computational Complexity of Distributed Processes</t>
  </si>
  <si>
    <t>Whole blood gene expression reveals specific transcriptome changes in neonatal encephalopathy</t>
  </si>
  <si>
    <t>Complement Factor H levels associate with Plasmodium falciparum malaria susceptibility and severity</t>
  </si>
  <si>
    <t>Modelling the Dynamic Interactions between London's Water and Energy Systems from an End-Use Perspective</t>
  </si>
  <si>
    <t>Calcium channel CaV2.3 subunits regulate hepatic glucose production by modulating leptin-induced excitation of arcuate pro-opiomelanocortin neurons</t>
  </si>
  <si>
    <t>How long does innovation and commercialisation in the energy sectors take? Historical case studies of the timescale from invention to widespread commercialisation in energy supply and end use technology</t>
  </si>
  <si>
    <t>Quantifying self-heating ignition of biochar as a function of feedstock and the pyrolysis reactor temperature</t>
  </si>
  <si>
    <t>Dynamic operation and modelling of amine-based CO2 capture at pilot scale</t>
  </si>
  <si>
    <t>Higher-order compatible finite element schemes for the nonlinear rotating shallow water equations on the sphere</t>
  </si>
  <si>
    <t>Performance response of packed-bed thermal storage to cycle duration perturbations</t>
  </si>
  <si>
    <t>Permeability of observed three dimensional fracture networks in spent fuel pins</t>
  </si>
  <si>
    <t>An analytical framework for a consensus-based global optimization method</t>
  </si>
  <si>
    <t>Neuronatin deletion causes postnatal growth restriction and adult obesity in 129S2/Sv mice</t>
  </si>
  <si>
    <t>Identifying Triplet Pathways in Dilute Pentacene Films</t>
  </si>
  <si>
    <t>The Amyloid Precursor Protein binds to β-catenin and modulates its cellular distribution</t>
  </si>
  <si>
    <t>Environmental suitability for lymphatic filariasis in Nigeria</t>
  </si>
  <si>
    <t>Hybrid solar-biomass combined Brayton/organic Rankine-cycle plants integrated with thermal storage: Techno-economic feasibility in select Mediterranean areas</t>
  </si>
  <si>
    <t>Application of a mechanobiological algorithm to investigate mechanical mediation of heterotopic bone in trans-femoral amputees</t>
  </si>
  <si>
    <t>PRETREATMENT OF SOUTH AFRICAN SUGARCANE BAGASSE USING A LOW-COST PROTIC IONIC LIQUID: A COMPARISON OF WHOLE AND DEPITHED BAGASSE AND FIBROUS AND PITH  BAGASSE FRACTIONS</t>
  </si>
  <si>
    <t>Estrogen receptor β upregulated by lncRNA-H19 to promote cancer stem-like properties in papillary thyroid carcinoma</t>
  </si>
  <si>
    <t>Crystallisation of sodium dodecyl sulfate–water micellar solutions with structurally similar additives: counterion variation</t>
  </si>
  <si>
    <t>A novel regulatory factor affecting the transcription of methionine biosynthesis genes in Escherichia coli experiencing sustained nitrogen starvation</t>
  </si>
  <si>
    <t>Naturally occurring polymorphisms in the virulence regulator Rsp modulate Staphylococcus aureus survival in blood and antibiotic susceptibility</t>
  </si>
  <si>
    <t>Splitting schemes &amp; segregation in reaction-(cross-)diffusion systems</t>
  </si>
  <si>
    <t>Construction of quasi-potentials for stochastic dynamical systems: An optimization approach</t>
  </si>
  <si>
    <t>Non-radiative energy losses in bulk-heterojunction organic photovoltaics</t>
  </si>
  <si>
    <t>In situ upgrade of quantum simulators to universal computers</t>
  </si>
  <si>
    <t>Are landscapes buffered to high frequency climate change? A comparison of sediment fluxes and depositional volumes in the Corinth Rift, central Greece, over the past 130 kyrs</t>
  </si>
  <si>
    <t>Yeast transformation efficiency is enhanced by TORC1- and eisosome-dependent signalling</t>
  </si>
  <si>
    <t>The human leukemia virus HTLV-1 alters the structure and transcription of host chromatin in cis</t>
  </si>
  <si>
    <t>Demethylation of ITGAV accelerates osteogenic differentiation in a blast-induced heterotopic ossification in vitro cell culture model</t>
  </si>
  <si>
    <t>pywindow: Automated Structural Analysis of Molecular Pores</t>
  </si>
  <si>
    <t>SsaV Interacts with SsaL to Control the Translocon-to-Effector Switch in the Salmonella SPI-2 Type Three Secretion System</t>
  </si>
  <si>
    <t>Robust, real-time and autonomous monitoring of ecosystems with an open, low-cost, networked device</t>
  </si>
  <si>
    <t>L-Arginine increases post-prandial circulating GLP-1 and PYY levels in humans</t>
  </si>
  <si>
    <t>outbreaker2: a modular platform for outbreak reconstruction</t>
  </si>
  <si>
    <t>Protocol for a clinical trial of text messaging in addition to standard care versus standard care alone in prevention of type 2 diabetes through lifestyle modification in India and the UK</t>
  </si>
  <si>
    <t>Simulating localised cellular inflammation and substrate properties in a strain energy density based bone remodelling algorithm for use in modelling trauma</t>
  </si>
  <si>
    <t>Oxygenic Photoreactivity in Photosystem II Studied by Rotating Ring Disk Electrochemistry.</t>
  </si>
  <si>
    <t>Study Protocol: Optimising newborn nutrition during and after neonatal therapeutic hypothermia in the United Kingdom: Observational study of routinely collected data using propensity matching</t>
  </si>
  <si>
    <t>Parent, patient and clinician perceptions of outcomes during and following neonatal care: a systematic review of qualitative research</t>
  </si>
  <si>
    <t>The added value of genetic information in colorectal cancer risk prediction models: development and evaluation in the UK Biobank prospective cohort study</t>
  </si>
  <si>
    <t>Computational Tools for Calculating logβ Values of Geochemically Relevant Uranium Organometallic Complexes</t>
  </si>
  <si>
    <t>Microstructural effects on strain rate and dwell sensitivity in dual-phase titanium alloys</t>
  </si>
  <si>
    <t>Development of a Novel Compact Tension Specimen to Mitigate Premature Compression and Buckling Failure Modes within Fibre Hybrid Epoxy Composites</t>
  </si>
  <si>
    <t>Conformational dynamics of the ABC transporter McjD seen by single-molecule FRET</t>
  </si>
  <si>
    <t>BACTERIAL VACCINE ANTIGEN DISCOVERY IN THE REVERSE VACCINOLOGY 2.0 ERA: PROGRESS AND CHALLENGES</t>
  </si>
  <si>
    <t>Influence of the coefficient of uniformity on the size and frequency of constrictions in sand filters</t>
  </si>
  <si>
    <t>Cohort profile: Study of Cognition, Adolescents and Mobile Phones (SCAMP)</t>
  </si>
  <si>
    <t>Simulating price-aware electricity storage without linear optimisation</t>
  </si>
  <si>
    <t>FUT2 secretor status is not associated with oral poliovirus vaccine immunogenicity in south Indian infants</t>
  </si>
  <si>
    <t>Rate and age-dependent damage elasticity formulation for efficient hip fracture simulations</t>
  </si>
  <si>
    <t>Identification and implications of the London Clay Formation divisions from an engineering perspective</t>
  </si>
  <si>
    <t>Ancient plants with ancient fungi: liverworts associate with early-diverging arbuscular mycorrhizal fungi</t>
  </si>
  <si>
    <t>Base-free, tunable, Au-catalyzed oxidative esterification of alcohols in continuous flow</t>
  </si>
  <si>
    <t>Roadmap for the Next-Generation of Hybrid Photovoltaic-Thermal Solar Energy Collectors.</t>
  </si>
  <si>
    <t>The potential impact of household contact management on childhood tuberculosis: a mathematical modelling study</t>
  </si>
  <si>
    <t>The effects of dietary supplementation with inulin and inulin-propionate ester on hepatic steatosis in adults with non-alcoholic fatty liver disease</t>
  </si>
  <si>
    <t>The South Asian Monsoon Response to Remote Aerosols: Global and Regional Mechanisms</t>
  </si>
  <si>
    <t>Sequence variation of Epstein-Barr virus: viral types, geography, codon usage and diseases.</t>
  </si>
  <si>
    <t>Metal Enhanced Fluorescence Biosensing:  From Ultra-Violet towards Second Near-Infrared Window</t>
  </si>
  <si>
    <t>The excess electron in polymer nanocomposites</t>
  </si>
  <si>
    <t>Leveraging Unlabeled Data for Emotion With Enhanced Collaborative Semi-Supervised Learning</t>
  </si>
  <si>
    <t>Long-term stability of Guided-wave EMAT systems</t>
  </si>
  <si>
    <t>Allele-Specific Isothermal Amplification Method Using Novel Unmodified Self-Stabilizing Competitive Primers</t>
  </si>
  <si>
    <t>A phase field model of pressure-assisted sintering</t>
  </si>
  <si>
    <t>Reduced structural flexibility for an exonuclease deficient DNA polymerase III mutant</t>
  </si>
  <si>
    <t>A computational model to simulate self-heating ignition across scales, configurations, and coal origins</t>
  </si>
  <si>
    <t>The CcmC-CcmE interaction during cytochrome c maturation by System I is driven by protein-protein and not protein-heme contacts</t>
  </si>
  <si>
    <t>Methodology for Robust Multi-Parametric Control in Linear Continuous-Time Systems</t>
  </si>
  <si>
    <t>Targeting SPINK1 in the damaged tumour microenvironment alleviates therapeutic resistance</t>
  </si>
  <si>
    <t>A high angular resolution silicon microstrip telescope for crystal channeling studies</t>
  </si>
  <si>
    <t>A Bioinspired 3D micro-structure for graphene-based bacteria sensing</t>
  </si>
  <si>
    <t>Reactions of Fluoroalkanes with Mg-Mg Bonds: Scope, sp3C-F / sp2C-F Coupling and Mechanism</t>
  </si>
  <si>
    <t>Partial Mechanical Unloading of the Heart Disrupts L-Type Calcium Channel and Beta-Adrenoceptor Signaling Microdomains</t>
  </si>
  <si>
    <t>Human TBK1 is required for early autophagy induction upon HSV1 infection</t>
  </si>
  <si>
    <t>Structure preserving schemes for the continuum Kuramoto model: phase transitions</t>
  </si>
  <si>
    <t>First-order reversal curve (FORC) diagrams of nanomagnets with cubic magnetocrystalline anisotropy: A numerical approach</t>
  </si>
  <si>
    <t>Sources, propagation and consequences of stochasticity in cellular growth</t>
  </si>
  <si>
    <t>Existence of ground states for aggregation-diffusion equations</t>
  </si>
  <si>
    <t>Micropatterned Ultrathin MOF Membranes with Enhanced Molecular Sieving Property</t>
  </si>
  <si>
    <t>The redox kinetics of the amyloid-β-Cu complex and its biological implications</t>
  </si>
  <si>
    <t>Palladium Catalyzed C(sp3)–H Arylation of Primary Amines Using a Catalytic Alkyl Acetal to Form a Transient Directing Group</t>
  </si>
  <si>
    <t>Diagnosing Emerging Fungal Threats: A One Health Perspective</t>
  </si>
  <si>
    <t>Modelling local scour near structures with combined mesh movement and mesh optimisation</t>
  </si>
  <si>
    <t>SrcA is a chaperone for the Salmonella SPI-2 type three secretion system effector SteD</t>
  </si>
  <si>
    <t>Electrostatic levitation of volcanic ash into the ionosphere and its abrupt effect on climate</t>
  </si>
  <si>
    <t>Plasma membrane profiling during enterohemorrhagic E. coli infection reveals that the metalloprotease StcE cleaves CD55 from host epithelial surfaces.</t>
  </si>
  <si>
    <t>Transient aspects of plasma luminescence induced by triboelectrification of polymers</t>
  </si>
  <si>
    <t>Semi-solid deformation of Al-Cu alloys: a quantitative comparison between real-time imaging and coupled LBM-DEM simulations</t>
  </si>
  <si>
    <t>Plasma source and loss at comet 67P during the Rosetta mission</t>
  </si>
  <si>
    <t>The differences in antibiotic decision-making between acute surgical and acute medical teams - an ethnographic study of culture and team dynamics</t>
  </si>
  <si>
    <t>Thinner and better: (Ultra-)low grammage bacterial cellulose nanopaper-reinforced polylactide composite laminates</t>
  </si>
  <si>
    <t>Parameterised Non-Intrusive Reduced Order Methods For Ensemble Kalman Filter Data Assimilation</t>
  </si>
  <si>
    <t>Rapid calculation of bespoke body segment parameters using 3D infra-red scanning</t>
  </si>
  <si>
    <t>Computational Simulations of Thrombolytic Therapy in Acute Ischaemic Stroke</t>
  </si>
  <si>
    <t>Gated Single-Molecule Transport in Double-barreled Nanopores</t>
  </si>
  <si>
    <t>Therapeutic hypothermia initiated within 6 hours of birth is associated with reduced brain injury on MR biomarkers in mild hypoxic ischemic encephalopathy: a non-randomised cohort study</t>
  </si>
  <si>
    <t>An assessment of CCS costs, barriers and potential</t>
  </si>
  <si>
    <t>SAFT‑γ Force Field for the Simulation of Molecular Fluids. 5. Hetero Group Coarse-Grained Models of Linear Alkanes and the Importance of Intramolecular Interactions</t>
  </si>
  <si>
    <t>Results from the CBC3 readout ASIC for CMS 2S-modules</t>
  </si>
  <si>
    <t>Methane emissions: choosing the right climate metric and time horizon</t>
  </si>
  <si>
    <t>Electroencephalographic correlates of continuous postural tasks of increasing difficulty</t>
  </si>
  <si>
    <t>Vortex laser from anti-resonant ring coupled cavities</t>
  </si>
  <si>
    <t>Diagnosing solar wind origins using in-situ measurements in the inner heliosphere</t>
  </si>
  <si>
    <t>Melt pool temperature and cooling rates in laser powder bed fusion</t>
  </si>
  <si>
    <t>Holocene uplift and rapid fluvial erosion of Iceland: A record of post-glacial landscape evolution</t>
  </si>
  <si>
    <t>The Neodymium Isotope Fingerprint of Adélie Coast Bottom Water</t>
  </si>
  <si>
    <t>Composite hydrogel: A high fidelity soft tissue mimic for surgery</t>
  </si>
  <si>
    <t>An fMRI study of visuo-vestibular interaction in Vestibular Neuritis</t>
  </si>
  <si>
    <t>Studies on the Structural Diversity of MOFs containing Octahedral Siloxane-backboned Connectors</t>
  </si>
  <si>
    <t>Plasmon induced thermoelectric effect in graphene</t>
  </si>
  <si>
    <t>From free text to clusters of content in health records: An unsupervised graph partitioning approach</t>
  </si>
  <si>
    <t>Intrinsic and extrinsic noise of gene expression in isolated cells and lineage trees</t>
  </si>
  <si>
    <t>pJRES Binning Algorithm (JBA): a new method to facilitate the recovery of metabolic information from pJRES 1 H NMR spectra</t>
  </si>
  <si>
    <t>Lifting the veil: Using a quasi-replication approach to assess sample selection bias in patent-based studies</t>
  </si>
  <si>
    <t>Synthetic biology tools for engineering Yarrowia lipolytica</t>
  </si>
  <si>
    <t>Core electron binding energies of adsorbates on Cu(111) from first-principles calculations.</t>
  </si>
  <si>
    <t>The role of hydrogen and fuel cells in the global energy system</t>
  </si>
  <si>
    <t>Evaluating the use of Rate-based Monitoring for Improved Fatigue Remnant Life Predictions</t>
  </si>
  <si>
    <t>Guiding Interoperable Electronic Health Records Through Patient Sharing Networks</t>
  </si>
  <si>
    <t>Validation of a procedure for the
evaluation of the performance of an
installed structural health monitoring
system</t>
  </si>
  <si>
    <t>Using baclofen to explore GABA-B receptor function in alcohol dependence: insights from pharmacokinetic and pharmacodynamic measures.</t>
  </si>
  <si>
    <t>Start-Stop Assembly: a functionally scarless DNA assembly system optimised for metabolic engineering</t>
  </si>
  <si>
    <t>Hydraulically informed graph theoretic measure of link criticality for the resilience analysis of water supply networks</t>
  </si>
  <si>
    <t>How deadly is Ebola?</t>
  </si>
  <si>
    <t>Modulations of Human Resting Brain Connectivity by Kisspeptin 1 Enhance Sexual and Emotional Functions</t>
  </si>
  <si>
    <t>Histone H2A mono-ubiquitylation and p38-MAP Kinases regulate immediate-early gene-like reactivation of latent retrovirus HTLV-1</t>
  </si>
  <si>
    <t>Characteristics of unconventional Rb magneto-optical traps</t>
  </si>
  <si>
    <t>Elastic models of dislocations based on atomistic Kanzaki forces</t>
  </si>
  <si>
    <t>Instabilities of high speed dislocations</t>
  </si>
  <si>
    <t>Growth/Differentiation factor 15 causes TGFβ activated kinase 1 dependent muscle atrophy in pulmonary arterial hypertension</t>
  </si>
  <si>
    <t>Deformation behaviour of [001] oriented MgO using combined in-situ nano-indentation and micro-Laue diffraction</t>
  </si>
  <si>
    <t>Computational Analysis of Thermal and Structural Failure Criteria of a Multi-Storey Steel Frame Exposed to Fire</t>
  </si>
  <si>
    <t>Magnetic resonance spectroscopy assessment of brain injury after moderate hypothermia in neonatal encephalopathy: a prospective multi-centre study</t>
  </si>
  <si>
    <t>Enhancement of pressure perturbations in ablation due to kinetic magnetized transport effects under direct-drive inertial confinement fusion relevant conditions</t>
  </si>
  <si>
    <t>Numerical simulation of floods from multiple sources using an adaptive anisotropic unstructured mesh method</t>
  </si>
  <si>
    <t>Direct manipulation of liquid ordered lipid membrane domains using optical traps</t>
  </si>
  <si>
    <t>Turbulence-resolving simulations of wind turbine wakes</t>
  </si>
  <si>
    <t>Efficient excitation of dye molecules for single photon generation</t>
  </si>
  <si>
    <t>Selective catalytic oxidation over Au-Pd/titanate nanotubes and the influence of the catalyst preparation method on the activity</t>
  </si>
  <si>
    <t>Collective search with finite perception: transient dynamics and search efficiency</t>
  </si>
  <si>
    <t>The clumped (13C-18O) isotope composition of echinoid calcite: further evidence for "vital effects" in the clumped isotope proxy</t>
  </si>
  <si>
    <t>A mechanistic modelling methodology for microstructure-sensitive fatigue crack growth</t>
  </si>
  <si>
    <t>Most sleep does not serve a vital function. Evidence from Drosophila melanogaster</t>
  </si>
  <si>
    <t>Histamine: Neural circuits and new medications</t>
  </si>
  <si>
    <t>Visualisation of subcooled pool boiling in nanofluids</t>
  </si>
  <si>
    <t>Machine learning-based rapid response tools for regional air pollution modelling</t>
  </si>
  <si>
    <t>Establishment of vaginal microbiota composition in early pregnancy and its association with subsequent preterm prelabour rupture of the fetal membranes</t>
  </si>
  <si>
    <t>A nanophotonic laser on a graph</t>
  </si>
  <si>
    <t>Elastohydrodynamic lubricant flow with nanoparticle tracking</t>
  </si>
  <si>
    <t>Naltrexone differentially modulates the neural correlates of motor impulse control in abstinent alcohol-dependent and poly-substance dependent individuals</t>
  </si>
  <si>
    <t>Evidence of illegitimate recombination between two Pasteurellaceae plasmids resulting in a novel multi-resistance replicon, pM3362MDR, in Actinobacillus pleuropneumoniae</t>
  </si>
  <si>
    <t>The Female Heart: Sex Differences in the Dynamics of ECG in Response to Stress</t>
  </si>
  <si>
    <t>More Realistic Forecasting of Future Life Events After Psilocybin for Treatment-Resistant Depression</t>
  </si>
  <si>
    <t>Early Archean origin of Photosystem II</t>
  </si>
  <si>
    <t>Survivability of 1-chloronapthalene during simulated early diagenesis – Implications for chlorinated hydrocarbon detection on Mars</t>
  </si>
  <si>
    <t>Tracing groundwater recharge sources in the northwestern Indian alluvial aquifer using water isotopes (&lt;delta&gt;18O, &lt;delta&gt;2H and 3H)</t>
  </si>
  <si>
    <t>Unidirectional single-frequency operation of a continuous-wave Alexandrite ring laser with wavelength tunability</t>
  </si>
  <si>
    <t>Nanofocusing in SOI-based hybrid plasmonic metal slot waveguides</t>
  </si>
  <si>
    <t>Multi-site exchange enhanced barocaloric response in Mn3NiN</t>
  </si>
  <si>
    <t>Limb bone scaling in hopping macropods and quadrupedal artiodactyls</t>
  </si>
  <si>
    <t>Relationship between the orientation of maximum permeability and intermediate principal stress in fractured rocks</t>
  </si>
  <si>
    <t>Metagenomic data of vertical distribution and abundance of bacterial diversity in the hypersaline sediments of Mad Boon-mangrove ecosystem, Bay of Bengal</t>
  </si>
  <si>
    <t>The architectural design of smart ventilation and drainage systems in termite nests</t>
  </si>
  <si>
    <t>Impending regeneration failure of the IUCN Vulnerable Borneo ironwood (Eusideroxylon zwageri)</t>
  </si>
  <si>
    <t>Orbital angular momentum dichroism in nanoantennas</t>
  </si>
  <si>
    <t>El Niño drought and tropical forest conversion synergistically determine mosquito development rate</t>
  </si>
  <si>
    <t>Wave propagation with irregular dissipation and applications to acoustic problems and shallow waters</t>
  </si>
  <si>
    <t>Female resistance and harmonic convergence influence male mating success in Aedes aegypti</t>
  </si>
  <si>
    <t>Engineering Anisotropic Muscle Tissue using Acoustic Cell Patterning</t>
  </si>
  <si>
    <t>Direct Solution-Phase Synthesis of 1T' WSe2 Nanosheets</t>
  </si>
  <si>
    <t>Utilising datasheets for the informed automated design and build of a synthetic metabolic pathway</t>
  </si>
  <si>
    <t>Dynamic network coding of working-memory domains and working-memory processes</t>
  </si>
  <si>
    <t>Singular Graphene Metasurfaces</t>
  </si>
  <si>
    <t>A Lipschitz metric for the Hunter--Saxton equation</t>
  </si>
  <si>
    <t>Stochastic modelling reveals mechanisms of metabolic heterogeneity</t>
  </si>
  <si>
    <t>Haematological quality and age of donor blood issued for paediatric transfusion to four hospitals in sub-Saharan Africa</t>
  </si>
  <si>
    <t>Fetal growth, stillbirth, infant mortality and other birth outcomes near UK municipal waste incinerators; retrospective population based cohort and case-control study.</t>
  </si>
  <si>
    <t>Epidemic curves made easy using the R package incidence</t>
  </si>
  <si>
    <t>Finite Element Simulation of the Braiding Process</t>
  </si>
  <si>
    <t>POLICI: A web application for visualising and extracting yellow fever vaccination coverage in Africa</t>
  </si>
  <si>
    <t>Toughening epoxy syntactic foams with milled carbon fibres: Mechanical properties and toughening mechanisms</t>
  </si>
  <si>
    <t>Azimuthally-driven subharmonic thermoacoustic instabilities in a swirl-stabilised combustor</t>
  </si>
  <si>
    <t>Estimating Aspergillus fumigatus exposure from outdoor composting activities in England between 2005-14</t>
  </si>
  <si>
    <t>Design of next-generation ceramic fuel cells and real-time characterization with synchrotron X-ray diffraction computed tomography</t>
  </si>
  <si>
    <t>Small molecule electro-optical binding assay using nanopores</t>
  </si>
  <si>
    <t>Removal of 'strip noise' in airborne radio-echo sounding data using combined wavelet and 2D DFT filtering</t>
  </si>
  <si>
    <t>Global biochemical and structural analysis of the type IV pilus from the Gram-positive bacterium Streptococcus sanguinis</t>
  </si>
  <si>
    <t>Particle relabelling symmetries and Noether's theorem for vertical slice models</t>
  </si>
  <si>
    <t>Different definitions of atopic dermatitis: Impact on prevalence estimates and associated risk factors</t>
  </si>
  <si>
    <t>Multi-metal 4D printing with a desktop electrochemical 3D printer</t>
  </si>
  <si>
    <t>Unknown</t>
  </si>
  <si>
    <t>10.1371/journal.pntd.0006717</t>
  </si>
  <si>
    <t>10.1371/journal.pone.0203900</t>
  </si>
  <si>
    <t>10.1371/journal.pone.0203660</t>
  </si>
  <si>
    <t>10.1371/journal.pcbi.1006405</t>
  </si>
  <si>
    <t>10.1371/journal.ppat.1007406</t>
  </si>
  <si>
    <t>10.1371/journal.pone.0206544</t>
  </si>
  <si>
    <t>10.1371/journal.pcbi.1006546</t>
  </si>
  <si>
    <t>10.1371/journal.pntd.0006991</t>
  </si>
  <si>
    <t>10.1371/journal.pone.0209331</t>
  </si>
  <si>
    <t>10.1371/journal.pone.0208228</t>
  </si>
  <si>
    <t>10.1371/journal.pone.0209847</t>
  </si>
  <si>
    <t>10.1371/journal.ppat.1007537</t>
  </si>
  <si>
    <t>10.1371/journal.pbio.3000165</t>
  </si>
  <si>
    <t>10.1371/journal.pcbi.1006761</t>
  </si>
  <si>
    <t>10.1371/journal.pone.0212565</t>
  </si>
  <si>
    <t>10.1371/journal.pcbi.1006834</t>
  </si>
  <si>
    <t>10.1371/journal.pcbi.1006748</t>
  </si>
  <si>
    <t>10.1371/journal.pcbi.1006930</t>
  </si>
  <si>
    <t>10.1371/journal.pone.0213659</t>
  </si>
  <si>
    <t>10.1371/journal.ppat.1007620</t>
  </si>
  <si>
    <t>10.1371/journal.pmed.1002691</t>
  </si>
  <si>
    <t>The design of schistosomiasis monitoring and evaluation programmes: The importance of collecting adult data to inform treatment strategies for Schistosoma mansoni</t>
  </si>
  <si>
    <t>Encoding of locomotion kinematics in the mouse cerebellum</t>
  </si>
  <si>
    <t>Relationship between BMI and emotion-handling capacity in an adult Finnish population: The Northern Finland Birth Cohort 1966</t>
  </si>
  <si>
    <t>Transition state characteristics during cell differentiation</t>
  </si>
  <si>
    <t>Machine learning to identify pairwise interactions between specific IgE antibodies and their association with asthma: a cross-sectional analysis within a population-based birth cohort</t>
  </si>
  <si>
    <t>The Citrobacter rodentium type III secretion system effector EspO affects mucosal damage repair and antimicrobial responses</t>
  </si>
  <si>
    <t>Giant flagellins form thick flagellar filaments in two species of marine ?-proteobacteria</t>
  </si>
  <si>
    <t>Bayesian phylodynamic inference with complex models</t>
  </si>
  <si>
    <t>Potential inconsistencies in Zika surveillance data and our understanding of risk during pregnancy</t>
  </si>
  <si>
    <t>Rethomics: an R framework to analyse high-throughput behavioural data</t>
  </si>
  <si>
    <t>Modelling the Structure of Object-Independent Human Affordances of Approaching to Grasp for Robotic Hands</t>
  </si>
  <si>
    <t>Investigating the cultural and contextual determinants of antimicrobial stewardship programmes across low- middle- and high-income countries – a qualitative study</t>
  </si>
  <si>
    <t>Inhibition of the Staphylococcus aureus c-di-AMP cyclase DacA by direct interaction with the phosphoglucosamine mutase GlmM</t>
  </si>
  <si>
    <t>Phylogenies from Dynamic Networks</t>
  </si>
  <si>
    <t>A hierarchical modelling approach to assess multi pollutant effects in time-series studies</t>
  </si>
  <si>
    <t>Synaptic plasticity onto inhibitory neurons as a mechanism for ocular dominance plasticity</t>
  </si>
  <si>
    <t>A dynamic power-law sexual network model of gonorrhoea outbreaks</t>
  </si>
  <si>
    <t>Bayesian inference of transmission chains using timing of symptoms pathogen genomes and contact data</t>
  </si>
  <si>
    <t>Evaluation of Features for Classification of Wheezes and Normal Respiratory Sounds</t>
  </si>
  <si>
    <t>The fungal ribonuclease-like effector protein CSEP0064/BEC1054 represses plant immunity and interferes with degradation of host ribosomal RNA</t>
  </si>
  <si>
    <t>γ-proteobacteria eject their polar flagella under nutrient depletion, retaining flagellar motor relic structures</t>
  </si>
  <si>
    <t>Imperial Department</t>
  </si>
  <si>
    <t>School of Public Health</t>
  </si>
  <si>
    <t>Department of Medicine</t>
  </si>
  <si>
    <t>Department of Chemistry</t>
  </si>
  <si>
    <t>Department of Materials</t>
  </si>
  <si>
    <t>Department of Electrical and Electronic Engineering</t>
  </si>
  <si>
    <t>Department of Mechanical Engineering</t>
  </si>
  <si>
    <t>Centre for Environmental Policy</t>
  </si>
  <si>
    <t>Department of Chemical Engineering</t>
  </si>
  <si>
    <t>Department of Physics</t>
  </si>
  <si>
    <t>Department of Life Sciences</t>
  </si>
  <si>
    <t>Department of Computing</t>
  </si>
  <si>
    <t>Institute of Clinical Sciences</t>
  </si>
  <si>
    <t>Dyson School of Design Engineering</t>
  </si>
  <si>
    <t>Department of Mathematics</t>
  </si>
  <si>
    <t>Department of Civil and Environmental Engineering</t>
  </si>
  <si>
    <t>Department of Surgery &amp; Cancer</t>
  </si>
  <si>
    <t>Department of Aeronautics</t>
  </si>
  <si>
    <t>Department of Bioengineering</t>
  </si>
  <si>
    <t>National Heart &amp; Lung Institute</t>
  </si>
  <si>
    <t>Department of Earth Science &amp; Engineering</t>
  </si>
  <si>
    <t>Business School</t>
  </si>
  <si>
    <t>Faculty of Medicine Centre</t>
  </si>
  <si>
    <t>Information &amp; Communication Technologies</t>
  </si>
  <si>
    <t>The Grantham Institute for Climate Change</t>
  </si>
  <si>
    <t>10.1038/s41467-019-09476-4</t>
  </si>
  <si>
    <t>10.3934/jgm.2019007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</si>
</sst>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0_ ;\-#,##0\ "/>
    <numFmt numFmtId="165" formatCode="yyyy\-mm\-dd;@"/>
    <numFmt numFmtId="166" formatCode="&quot;£&quot;#,##0.00"/>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10"/>
      <name val="Arial"/>
      <family val="2"/>
    </font>
    <font>
      <sz val="10"/>
      <color theme="0" tint="-0.499984740745262"/>
      <name val="Arial"/>
      <family val="2"/>
    </font>
    <font>
      <b/>
      <sz val="11"/>
      <color theme="1"/>
      <name val="Arial"/>
      <family val="2"/>
    </font>
    <font>
      <u/>
      <sz val="10"/>
      <color theme="10"/>
      <name val="Arial"/>
      <family val="2"/>
    </font>
    <font>
      <sz val="10"/>
      <color theme="1"/>
      <name val="Arial"/>
      <family val="2"/>
    </font>
    <font>
      <b/>
      <sz val="10"/>
      <color theme="1"/>
      <name val="Arial"/>
      <family val="2"/>
    </font>
    <font>
      <b/>
      <sz val="11"/>
      <name val="Arial"/>
      <family val="2"/>
    </font>
    <font>
      <sz val="11"/>
      <name val="Calibri"/>
      <family val="2"/>
      <scheme val="minor"/>
    </font>
    <font>
      <sz val="10"/>
      <name val="Arial"/>
      <family val="2"/>
    </font>
    <font>
      <b/>
      <sz val="11"/>
      <name val="Calibri"/>
      <family val="2"/>
      <scheme val="minor"/>
    </font>
    <font>
      <b/>
      <sz val="14"/>
      <name val="Calibri"/>
      <family val="2"/>
      <scheme val="minor"/>
    </font>
    <font>
      <b/>
      <sz val="12"/>
      <name val="Calibri"/>
      <family val="2"/>
      <scheme val="minor"/>
    </font>
    <font>
      <i/>
      <sz val="10"/>
      <name val="Calibri"/>
      <family val="2"/>
      <scheme val="minor"/>
    </font>
    <font>
      <sz val="10"/>
      <name val="Arial"/>
      <family val="2"/>
    </font>
    <font>
      <b/>
      <sz val="14"/>
      <color theme="4"/>
      <name val="Calibri"/>
      <family val="2"/>
      <scheme val="minor"/>
    </font>
    <font>
      <b/>
      <sz val="11"/>
      <color theme="4"/>
      <name val="Calibri"/>
      <family val="2"/>
      <scheme val="minor"/>
    </font>
    <font>
      <b/>
      <sz val="10"/>
      <color rgb="FF444444"/>
      <name val="Arial"/>
      <family val="2"/>
    </font>
    <font>
      <sz val="9"/>
      <color indexed="81"/>
      <name val="Tahoma"/>
      <family val="2"/>
    </font>
    <font>
      <b/>
      <sz val="9"/>
      <color indexed="81"/>
      <name val="Tahoma"/>
      <family val="2"/>
    </font>
    <font>
      <sz val="7"/>
      <color theme="1"/>
      <name val="Arial"/>
      <family val="2"/>
    </font>
    <font>
      <sz val="7"/>
      <name val="Arial"/>
      <family val="2"/>
    </font>
    <font>
      <b/>
      <sz val="11"/>
      <color rgb="FFFF0000"/>
      <name val="Calibri"/>
      <family val="2"/>
      <scheme val="minor"/>
    </font>
    <font>
      <sz val="10"/>
      <color rgb="FF000000"/>
      <name val="Arial"/>
      <family val="2"/>
    </font>
  </fonts>
  <fills count="14">
    <fill>
      <patternFill patternType="none"/>
    </fill>
    <fill>
      <patternFill patternType="gray125"/>
    </fill>
    <fill>
      <patternFill patternType="none"/>
    </fill>
    <fill>
      <patternFill patternType="solid">
        <fgColor theme="0" tint="-0.149998474074526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rgb="FFD9D9D9"/>
      </patternFill>
    </fill>
    <fill>
      <patternFill patternType="solid">
        <fgColor rgb="FF92D050"/>
        <bgColor indexed="64"/>
      </patternFill>
    </fill>
    <fill>
      <patternFill patternType="solid">
        <fgColor theme="7" tint="0.39997558519241921"/>
        <bgColor indexed="64"/>
      </patternFill>
    </fill>
    <fill>
      <patternFill patternType="solid">
        <fgColor theme="7" tint="0.39997558519241921"/>
        <bgColor rgb="FFD9D9D9"/>
      </patternFill>
    </fill>
    <fill>
      <patternFill patternType="solid">
        <fgColor theme="1"/>
        <bgColor indexed="64"/>
      </patternFill>
    </fill>
    <fill>
      <patternFill patternType="solid">
        <fgColor theme="4" tint="0.39997558519241921"/>
        <bgColor indexed="64"/>
      </patternFill>
    </fill>
  </fills>
  <borders count="26">
    <border>
      <left/>
      <right/>
      <top/>
      <bottom/>
      <diagonal/>
    </border>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Dot">
        <color auto="1"/>
      </left>
      <right style="dashDot">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8">
    <xf numFmtId="0" fontId="0" fillId="0" borderId="0"/>
    <xf numFmtId="0" fontId="8" fillId="2" borderId="1"/>
    <xf numFmtId="0" fontId="7" fillId="2" borderId="1"/>
    <xf numFmtId="0" fontId="15" fillId="0" borderId="0" applyNumberFormat="0" applyFill="0" applyBorder="0" applyAlignment="0" applyProtection="0"/>
    <xf numFmtId="0" fontId="6" fillId="2" borderId="1"/>
    <xf numFmtId="0" fontId="9" fillId="2" borderId="1"/>
    <xf numFmtId="0" fontId="5" fillId="2" borderId="1"/>
    <xf numFmtId="0" fontId="4" fillId="2" borderId="1"/>
    <xf numFmtId="0" fontId="3" fillId="2" borderId="1"/>
    <xf numFmtId="0" fontId="2" fillId="2" borderId="1"/>
    <xf numFmtId="0" fontId="2" fillId="2" borderId="1"/>
    <xf numFmtId="0" fontId="15" fillId="2" borderId="1" applyNumberFormat="0" applyFill="0" applyBorder="0" applyAlignment="0" applyProtection="0"/>
    <xf numFmtId="0" fontId="2" fillId="2" borderId="1"/>
    <xf numFmtId="0" fontId="2" fillId="2" borderId="1"/>
    <xf numFmtId="0" fontId="2" fillId="2" borderId="1"/>
    <xf numFmtId="0" fontId="2" fillId="2" borderId="1"/>
    <xf numFmtId="0" fontId="25" fillId="2" borderId="1"/>
    <xf numFmtId="0" fontId="1" fillId="2" borderId="1"/>
  </cellStyleXfs>
  <cellXfs count="250">
    <xf numFmtId="0" fontId="0" fillId="0" borderId="0" xfId="0"/>
    <xf numFmtId="0" fontId="16" fillId="2" borderId="1" xfId="1" applyFont="1"/>
    <xf numFmtId="0" fontId="16" fillId="2" borderId="1" xfId="1" applyFont="1" applyAlignment="1">
      <alignment wrapText="1"/>
    </xf>
    <xf numFmtId="0" fontId="0" fillId="0" borderId="1" xfId="0" applyBorder="1"/>
    <xf numFmtId="0" fontId="15" fillId="0" borderId="4" xfId="3" applyBorder="1" applyAlignment="1"/>
    <xf numFmtId="0" fontId="12" fillId="0" borderId="9" xfId="0" applyFont="1" applyBorder="1" applyAlignment="1"/>
    <xf numFmtId="0" fontId="15" fillId="0" borderId="1" xfId="3" applyBorder="1" applyAlignment="1"/>
    <xf numFmtId="0" fontId="0" fillId="0" borderId="10" xfId="0" applyBorder="1"/>
    <xf numFmtId="0" fontId="19" fillId="2" borderId="1" xfId="8" applyFont="1" applyProtection="1">
      <protection locked="0"/>
    </xf>
    <xf numFmtId="0" fontId="19" fillId="6" borderId="9" xfId="8" applyFont="1" applyFill="1" applyBorder="1" applyAlignment="1" applyProtection="1">
      <alignment horizontal="right"/>
    </xf>
    <xf numFmtId="1" fontId="19" fillId="7" borderId="10" xfId="8" applyNumberFormat="1" applyFont="1" applyFill="1" applyBorder="1" applyProtection="1">
      <protection locked="0"/>
    </xf>
    <xf numFmtId="9" fontId="19" fillId="6" borderId="12" xfId="8" applyNumberFormat="1" applyFont="1" applyFill="1" applyBorder="1" applyProtection="1"/>
    <xf numFmtId="9" fontId="19" fillId="7" borderId="10" xfId="8" applyNumberFormat="1" applyFont="1" applyFill="1" applyBorder="1" applyProtection="1">
      <protection locked="0"/>
    </xf>
    <xf numFmtId="0" fontId="21" fillId="2" borderId="1" xfId="8" applyFont="1" applyAlignment="1" applyProtection="1">
      <alignment horizontal="center" vertical="center" wrapText="1"/>
      <protection locked="0"/>
    </xf>
    <xf numFmtId="0" fontId="21" fillId="2" borderId="1" xfId="8" applyFont="1" applyAlignment="1" applyProtection="1">
      <alignment horizontal="right"/>
      <protection locked="0"/>
    </xf>
    <xf numFmtId="0" fontId="19" fillId="2" borderId="1" xfId="8" applyFont="1" applyAlignment="1" applyProtection="1">
      <alignment horizontal="right"/>
      <protection locked="0"/>
    </xf>
    <xf numFmtId="0" fontId="19" fillId="2" borderId="1" xfId="8" applyFont="1" applyAlignment="1" applyProtection="1">
      <alignment horizontal="center"/>
      <protection locked="0"/>
    </xf>
    <xf numFmtId="42" fontId="19" fillId="2" borderId="1" xfId="8" applyNumberFormat="1" applyFont="1" applyProtection="1">
      <protection locked="0"/>
    </xf>
    <xf numFmtId="0" fontId="21" fillId="6" borderId="3" xfId="8" applyFont="1" applyFill="1" applyBorder="1" applyAlignment="1" applyProtection="1">
      <alignment vertical="top"/>
    </xf>
    <xf numFmtId="0" fontId="21" fillId="6" borderId="13" xfId="8" applyFont="1" applyFill="1" applyBorder="1" applyAlignment="1" applyProtection="1">
      <alignment horizontal="center" vertical="top" wrapText="1"/>
    </xf>
    <xf numFmtId="0" fontId="21" fillId="6" borderId="4" xfId="8" applyFont="1" applyFill="1" applyBorder="1" applyAlignment="1" applyProtection="1">
      <alignment horizontal="center" vertical="top" wrapText="1"/>
    </xf>
    <xf numFmtId="42" fontId="19" fillId="6" borderId="1" xfId="8" applyNumberFormat="1" applyFont="1" applyFill="1" applyBorder="1" applyProtection="1"/>
    <xf numFmtId="42" fontId="19" fillId="6" borderId="10" xfId="8" applyNumberFormat="1" applyFont="1" applyFill="1" applyBorder="1" applyProtection="1"/>
    <xf numFmtId="42" fontId="19" fillId="7" borderId="2" xfId="8" applyNumberFormat="1" applyFont="1" applyFill="1" applyBorder="1" applyProtection="1">
      <protection locked="0"/>
    </xf>
    <xf numFmtId="42" fontId="19" fillId="6" borderId="12" xfId="8" applyNumberFormat="1" applyFont="1" applyFill="1" applyBorder="1" applyProtection="1"/>
    <xf numFmtId="42" fontId="19" fillId="3" borderId="2" xfId="8" applyNumberFormat="1" applyFont="1" applyFill="1" applyBorder="1" applyProtection="1"/>
    <xf numFmtId="42" fontId="19" fillId="7" borderId="10" xfId="8" applyNumberFormat="1" applyFont="1" applyFill="1" applyBorder="1" applyProtection="1">
      <protection locked="0"/>
    </xf>
    <xf numFmtId="0" fontId="19" fillId="7" borderId="1" xfId="8" applyFont="1" applyFill="1" applyBorder="1" applyAlignment="1" applyProtection="1">
      <alignment horizontal="right"/>
      <protection locked="0"/>
    </xf>
    <xf numFmtId="0" fontId="19" fillId="2" borderId="1" xfId="8" applyFont="1" applyAlignment="1" applyProtection="1">
      <alignment horizontal="center" vertical="center" wrapText="1"/>
      <protection locked="0"/>
    </xf>
    <xf numFmtId="0" fontId="19" fillId="2" borderId="1" xfId="8" applyNumberFormat="1" applyFont="1" applyAlignment="1" applyProtection="1">
      <alignment horizontal="center"/>
      <protection locked="0"/>
    </xf>
    <xf numFmtId="0" fontId="19" fillId="2" borderId="1" xfId="8" applyFont="1" applyAlignment="1" applyProtection="1">
      <alignment wrapText="1"/>
      <protection locked="0"/>
    </xf>
    <xf numFmtId="0" fontId="19" fillId="7" borderId="2" xfId="8" applyFont="1" applyFill="1" applyBorder="1" applyAlignment="1" applyProtection="1">
      <alignment horizontal="right"/>
      <protection locked="0"/>
    </xf>
    <xf numFmtId="42" fontId="19" fillId="7" borderId="12" xfId="8" applyNumberFormat="1" applyFont="1" applyFill="1" applyBorder="1" applyProtection="1">
      <protection locked="0"/>
    </xf>
    <xf numFmtId="0" fontId="9" fillId="2" borderId="1" xfId="5"/>
    <xf numFmtId="0" fontId="16" fillId="2" borderId="1" xfId="9" applyFont="1" applyAlignment="1">
      <alignment wrapText="1"/>
    </xf>
    <xf numFmtId="0" fontId="16" fillId="4" borderId="5" xfId="9" applyFont="1" applyFill="1" applyBorder="1"/>
    <xf numFmtId="0" fontId="11" fillId="2" borderId="5" xfId="9" applyFont="1" applyBorder="1" applyAlignment="1">
      <alignment vertical="top"/>
    </xf>
    <xf numFmtId="0" fontId="11" fillId="4" borderId="8" xfId="9" applyFont="1" applyFill="1" applyBorder="1"/>
    <xf numFmtId="0" fontId="14" fillId="4" borderId="1" xfId="9" applyFont="1" applyFill="1" applyBorder="1"/>
    <xf numFmtId="0" fontId="9" fillId="2" borderId="1" xfId="9" applyFont="1" applyBorder="1" applyAlignment="1">
      <alignment horizontal="left" vertical="center" wrapText="1"/>
    </xf>
    <xf numFmtId="0" fontId="16" fillId="2" borderId="1" xfId="9" applyFont="1" applyBorder="1"/>
    <xf numFmtId="0" fontId="9" fillId="2" borderId="1" xfId="5" applyFont="1"/>
    <xf numFmtId="0" fontId="16" fillId="2" borderId="1" xfId="5" applyFont="1"/>
    <xf numFmtId="0" fontId="9" fillId="2" borderId="1" xfId="5" applyBorder="1"/>
    <xf numFmtId="0" fontId="9" fillId="2" borderId="1" xfId="5" applyFont="1" applyBorder="1" applyAlignment="1">
      <alignment vertical="center" wrapText="1"/>
    </xf>
    <xf numFmtId="0" fontId="9" fillId="2" borderId="1" xfId="5" applyFont="1" applyAlignment="1">
      <alignment vertical="center" wrapText="1"/>
    </xf>
    <xf numFmtId="0" fontId="11" fillId="2" borderId="1" xfId="5" applyFont="1" applyBorder="1" applyAlignment="1">
      <alignment vertical="center" wrapText="1"/>
    </xf>
    <xf numFmtId="0" fontId="9" fillId="2" borderId="1" xfId="5" applyFont="1" applyBorder="1"/>
    <xf numFmtId="0" fontId="9" fillId="2" borderId="1" xfId="5" applyFill="1"/>
    <xf numFmtId="0" fontId="9" fillId="2" borderId="14" xfId="5" applyFont="1" applyFill="1" applyBorder="1" applyAlignment="1">
      <alignment horizontal="left" wrapText="1"/>
    </xf>
    <xf numFmtId="0" fontId="9" fillId="2" borderId="1" xfId="5" applyFont="1" applyFill="1" applyBorder="1" applyAlignment="1">
      <alignment horizontal="left" wrapText="1"/>
    </xf>
    <xf numFmtId="0" fontId="16" fillId="2" borderId="14" xfId="5" applyFont="1" applyFill="1" applyBorder="1" applyAlignment="1">
      <alignment horizontal="left" wrapText="1"/>
    </xf>
    <xf numFmtId="0" fontId="9" fillId="2" borderId="1" xfId="5" applyAlignment="1">
      <alignment wrapText="1"/>
    </xf>
    <xf numFmtId="0" fontId="16" fillId="2" borderId="6" xfId="9" applyFont="1" applyBorder="1"/>
    <xf numFmtId="0" fontId="17" fillId="4" borderId="8" xfId="9" applyFont="1" applyFill="1" applyBorder="1" applyAlignment="1">
      <alignment wrapText="1"/>
    </xf>
    <xf numFmtId="0" fontId="9" fillId="2" borderId="1" xfId="5" applyAlignment="1"/>
    <xf numFmtId="0" fontId="16" fillId="2" borderId="1" xfId="1" applyFont="1" applyAlignment="1"/>
    <xf numFmtId="0" fontId="16" fillId="2" borderId="1" xfId="9" applyFont="1" applyBorder="1" applyAlignment="1">
      <alignment horizontal="left" vertical="center" wrapText="1"/>
    </xf>
    <xf numFmtId="0" fontId="16" fillId="2" borderId="1" xfId="9" applyFont="1" applyBorder="1" applyAlignment="1">
      <alignment wrapText="1"/>
    </xf>
    <xf numFmtId="0" fontId="0" fillId="0" borderId="0" xfId="0" applyAlignment="1"/>
    <xf numFmtId="0" fontId="0" fillId="0" borderId="0" xfId="0" applyFill="1" applyAlignment="1"/>
    <xf numFmtId="49" fontId="0" fillId="0" borderId="0" xfId="0" applyNumberFormat="1" applyAlignment="1"/>
    <xf numFmtId="0" fontId="25" fillId="2" borderId="1" xfId="16" applyAlignment="1" applyProtection="1">
      <alignment wrapText="1"/>
      <protection locked="0"/>
    </xf>
    <xf numFmtId="0" fontId="9" fillId="2" borderId="1" xfId="16" applyFont="1" applyAlignment="1" applyProtection="1">
      <alignment wrapText="1"/>
    </xf>
    <xf numFmtId="0" fontId="25" fillId="2" borderId="1" xfId="16" applyAlignment="1" applyProtection="1">
      <alignment wrapText="1"/>
    </xf>
    <xf numFmtId="0" fontId="25" fillId="2" borderId="1" xfId="16" applyProtection="1">
      <protection locked="0"/>
    </xf>
    <xf numFmtId="0" fontId="9" fillId="2" borderId="1" xfId="16" applyFont="1" applyFill="1" applyBorder="1" applyAlignment="1" applyProtection="1">
      <protection locked="0"/>
    </xf>
    <xf numFmtId="0" fontId="25" fillId="2" borderId="1" xfId="16" applyAlignment="1" applyProtection="1">
      <protection locked="0"/>
    </xf>
    <xf numFmtId="0" fontId="0" fillId="0" borderId="1" xfId="0" applyBorder="1" applyAlignment="1"/>
    <xf numFmtId="0" fontId="16" fillId="3" borderId="2" xfId="17" applyFont="1" applyFill="1" applyBorder="1" applyAlignment="1" applyProtection="1">
      <alignment wrapText="1"/>
    </xf>
    <xf numFmtId="0" fontId="9" fillId="0" borderId="1" xfId="5" applyFill="1" applyAlignment="1" applyProtection="1">
      <alignment wrapText="1"/>
    </xf>
    <xf numFmtId="0" fontId="28" fillId="0" borderId="0" xfId="0" applyFont="1" applyFill="1" applyProtection="1"/>
    <xf numFmtId="0" fontId="13" fillId="7" borderId="16" xfId="5" applyFont="1" applyFill="1" applyBorder="1" applyAlignment="1" applyProtection="1">
      <alignment wrapText="1"/>
      <protection locked="0"/>
    </xf>
    <xf numFmtId="0" fontId="13" fillId="7" borderId="1" xfId="16" applyFont="1" applyFill="1" applyBorder="1" applyAlignment="1" applyProtection="1">
      <alignment wrapText="1"/>
      <protection locked="0"/>
    </xf>
    <xf numFmtId="0" fontId="13" fillId="7" borderId="17" xfId="16" applyFont="1" applyFill="1" applyBorder="1" applyAlignment="1" applyProtection="1">
      <alignment wrapText="1"/>
      <protection locked="0"/>
    </xf>
    <xf numFmtId="0" fontId="9" fillId="2" borderId="1" xfId="16" applyFont="1" applyBorder="1" applyAlignment="1" applyProtection="1">
      <alignment wrapText="1"/>
    </xf>
    <xf numFmtId="0" fontId="9" fillId="0" borderId="1" xfId="16" applyFont="1" applyFill="1" applyAlignment="1" applyProtection="1">
      <alignment wrapText="1"/>
      <protection locked="0"/>
    </xf>
    <xf numFmtId="0" fontId="9" fillId="2" borderId="1" xfId="0" applyFont="1" applyFill="1" applyBorder="1" applyAlignment="1">
      <alignment horizontal="left"/>
    </xf>
    <xf numFmtId="0" fontId="0" fillId="0" borderId="1" xfId="0" applyBorder="1" applyAlignment="1">
      <alignment wrapText="1"/>
    </xf>
    <xf numFmtId="0" fontId="16" fillId="2" borderId="1" xfId="5" applyFont="1" applyAlignment="1" applyProtection="1">
      <alignment wrapText="1"/>
    </xf>
    <xf numFmtId="0" fontId="16" fillId="2" borderId="1" xfId="16" applyFont="1" applyAlignment="1" applyProtection="1">
      <alignment wrapText="1"/>
    </xf>
    <xf numFmtId="0" fontId="11" fillId="2" borderId="3" xfId="9" applyFont="1" applyBorder="1" applyAlignment="1">
      <alignment vertical="top" wrapText="1"/>
    </xf>
    <xf numFmtId="0" fontId="17" fillId="8" borderId="20" xfId="0" applyFont="1" applyFill="1" applyBorder="1" applyAlignment="1">
      <alignment horizontal="left" wrapText="1"/>
    </xf>
    <xf numFmtId="0" fontId="0" fillId="0" borderId="1" xfId="0" applyFill="1" applyBorder="1" applyAlignment="1"/>
    <xf numFmtId="49" fontId="0" fillId="0" borderId="1" xfId="0" applyNumberFormat="1" applyFill="1" applyBorder="1" applyAlignment="1"/>
    <xf numFmtId="0" fontId="9" fillId="0" borderId="1" xfId="0" applyFont="1" applyBorder="1" applyAlignment="1"/>
    <xf numFmtId="0" fontId="9" fillId="0" borderId="1" xfId="0" applyFont="1" applyFill="1" applyBorder="1" applyAlignment="1">
      <alignment horizontal="left"/>
    </xf>
    <xf numFmtId="0" fontId="9" fillId="8" borderId="1" xfId="0" applyFont="1" applyFill="1" applyBorder="1" applyAlignment="1">
      <alignment horizontal="left"/>
    </xf>
    <xf numFmtId="49" fontId="9" fillId="8" borderId="1" xfId="0" applyNumberFormat="1" applyFont="1" applyFill="1" applyBorder="1" applyAlignment="1">
      <alignment horizontal="left"/>
    </xf>
    <xf numFmtId="49" fontId="17" fillId="6" borderId="22" xfId="0" applyNumberFormat="1" applyFont="1" applyFill="1" applyBorder="1" applyAlignment="1">
      <alignment horizontal="left" wrapText="1"/>
    </xf>
    <xf numFmtId="0" fontId="17" fillId="9" borderId="20" xfId="0" applyFont="1" applyFill="1" applyBorder="1" applyAlignment="1">
      <alignment horizontal="left" wrapText="1"/>
    </xf>
    <xf numFmtId="0" fontId="10" fillId="2" borderId="1" xfId="0" applyFont="1" applyFill="1" applyBorder="1" applyAlignment="1">
      <alignment horizontal="left" wrapText="1"/>
    </xf>
    <xf numFmtId="0" fontId="9" fillId="9" borderId="1" xfId="0" applyFont="1" applyFill="1" applyBorder="1" applyAlignment="1">
      <alignment horizontal="left"/>
    </xf>
    <xf numFmtId="0" fontId="9" fillId="6" borderId="1" xfId="0" applyFont="1" applyFill="1" applyBorder="1" applyAlignment="1">
      <alignment horizontal="left"/>
    </xf>
    <xf numFmtId="0" fontId="17" fillId="11" borderId="20" xfId="0" applyFont="1" applyFill="1" applyBorder="1" applyAlignment="1">
      <alignment horizontal="left" wrapText="1"/>
    </xf>
    <xf numFmtId="0" fontId="9" fillId="11" borderId="1" xfId="0" applyFont="1" applyFill="1" applyBorder="1" applyAlignment="1">
      <alignment horizontal="left"/>
    </xf>
    <xf numFmtId="0" fontId="17" fillId="8" borderId="21" xfId="0" applyFont="1" applyFill="1" applyBorder="1" applyAlignment="1">
      <alignment horizontal="left" wrapText="1"/>
    </xf>
    <xf numFmtId="0" fontId="17" fillId="8" borderId="1" xfId="0" applyFont="1" applyFill="1" applyBorder="1" applyAlignment="1">
      <alignment horizontal="left" wrapText="1"/>
    </xf>
    <xf numFmtId="49" fontId="17" fillId="8" borderId="1" xfId="0" applyNumberFormat="1" applyFont="1" applyFill="1" applyBorder="1" applyAlignment="1">
      <alignment horizontal="left" wrapText="1"/>
    </xf>
    <xf numFmtId="0" fontId="16" fillId="3" borderId="23" xfId="17" applyFont="1" applyFill="1" applyBorder="1" applyAlignment="1" applyProtection="1">
      <alignment wrapText="1"/>
      <protection locked="0"/>
    </xf>
    <xf numFmtId="0" fontId="16" fillId="3" borderId="24" xfId="17" applyFont="1" applyFill="1" applyBorder="1" applyAlignment="1" applyProtection="1">
      <alignment wrapText="1"/>
      <protection locked="0"/>
    </xf>
    <xf numFmtId="0" fontId="16" fillId="3" borderId="25" xfId="17" applyFont="1" applyFill="1" applyBorder="1" applyAlignment="1" applyProtection="1">
      <alignment wrapText="1"/>
      <protection locked="0"/>
    </xf>
    <xf numFmtId="0" fontId="13" fillId="7" borderId="23" xfId="5" applyFont="1" applyFill="1" applyBorder="1" applyAlignment="1" applyProtection="1">
      <alignment wrapText="1"/>
      <protection locked="0"/>
    </xf>
    <xf numFmtId="0" fontId="13" fillId="7" borderId="24" xfId="16" applyFont="1" applyFill="1" applyBorder="1" applyAlignment="1" applyProtection="1">
      <alignment wrapText="1"/>
      <protection locked="0"/>
    </xf>
    <xf numFmtId="0" fontId="13" fillId="7" borderId="25" xfId="16" applyFont="1" applyFill="1" applyBorder="1" applyAlignment="1" applyProtection="1">
      <alignment wrapText="1"/>
      <protection locked="0"/>
    </xf>
    <xf numFmtId="0" fontId="13" fillId="7" borderId="18" xfId="5" applyFont="1" applyFill="1" applyBorder="1" applyAlignment="1" applyProtection="1">
      <alignment wrapText="1"/>
      <protection locked="0"/>
    </xf>
    <xf numFmtId="0" fontId="13" fillId="7" borderId="15" xfId="16" applyFont="1" applyFill="1" applyBorder="1" applyAlignment="1" applyProtection="1">
      <alignment wrapText="1"/>
      <protection locked="0"/>
    </xf>
    <xf numFmtId="0" fontId="13" fillId="7" borderId="19" xfId="16" applyFont="1" applyFill="1" applyBorder="1" applyAlignment="1" applyProtection="1">
      <alignment wrapText="1"/>
      <protection locked="0"/>
    </xf>
    <xf numFmtId="49" fontId="9" fillId="6" borderId="1" xfId="0" applyNumberFormat="1" applyFont="1" applyFill="1" applyBorder="1" applyAlignment="1">
      <alignment horizontal="left"/>
    </xf>
    <xf numFmtId="49" fontId="9" fillId="6" borderId="1" xfId="0" applyNumberFormat="1" applyFont="1" applyFill="1" applyBorder="1" applyAlignment="1">
      <alignment horizontal="left" vertical="top" wrapText="1"/>
    </xf>
    <xf numFmtId="0" fontId="9" fillId="8" borderId="1" xfId="0" applyFont="1" applyFill="1" applyBorder="1" applyAlignment="1">
      <alignment horizontal="left" vertical="top" wrapText="1"/>
    </xf>
    <xf numFmtId="49" fontId="9" fillId="8" borderId="1" xfId="0" applyNumberFormat="1" applyFont="1" applyFill="1" applyBorder="1" applyAlignment="1">
      <alignment horizontal="left" vertical="top" wrapText="1"/>
    </xf>
    <xf numFmtId="0" fontId="9" fillId="9"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17" fillId="4" borderId="7" xfId="9" applyFont="1" applyFill="1" applyBorder="1" applyAlignment="1">
      <alignment wrapText="1"/>
    </xf>
    <xf numFmtId="0" fontId="17" fillId="6" borderId="21" xfId="0" applyFont="1" applyFill="1" applyBorder="1" applyAlignment="1">
      <alignment horizontal="left" wrapText="1"/>
    </xf>
    <xf numFmtId="0" fontId="0" fillId="0" borderId="1" xfId="0" applyFill="1" applyBorder="1" applyAlignment="1">
      <alignment wrapText="1"/>
    </xf>
    <xf numFmtId="0" fontId="9" fillId="6" borderId="1" xfId="0" applyFont="1" applyFill="1" applyBorder="1" applyAlignment="1">
      <alignment horizontal="left" wrapText="1"/>
    </xf>
    <xf numFmtId="0" fontId="0" fillId="0" borderId="0" xfId="0" applyAlignment="1">
      <alignment wrapText="1"/>
    </xf>
    <xf numFmtId="0" fontId="11" fillId="2" borderId="1" xfId="0" applyFont="1" applyFill="1" applyBorder="1" applyAlignment="1">
      <alignment horizontal="left"/>
    </xf>
    <xf numFmtId="0" fontId="0" fillId="2" borderId="0" xfId="0" applyFill="1" applyAlignment="1">
      <alignment horizontal="left"/>
    </xf>
    <xf numFmtId="0" fontId="0" fillId="2" borderId="0" xfId="0" applyFill="1"/>
    <xf numFmtId="42" fontId="19" fillId="3" borderId="6" xfId="8" applyNumberFormat="1" applyFont="1" applyFill="1" applyBorder="1" applyAlignment="1" applyProtection="1">
      <alignment horizontal="right"/>
    </xf>
    <xf numFmtId="0" fontId="19" fillId="2" borderId="1" xfId="8" applyFont="1" applyAlignment="1" applyProtection="1">
      <protection locked="0"/>
    </xf>
    <xf numFmtId="42" fontId="19" fillId="3" borderId="7" xfId="8" applyNumberFormat="1" applyFont="1" applyFill="1" applyBorder="1" applyProtection="1"/>
    <xf numFmtId="42" fontId="19" fillId="12" borderId="2" xfId="8" applyNumberFormat="1" applyFont="1" applyFill="1" applyBorder="1" applyProtection="1"/>
    <xf numFmtId="0" fontId="19" fillId="5" borderId="1" xfId="8" applyFont="1" applyFill="1" applyProtection="1">
      <protection locked="0"/>
    </xf>
    <xf numFmtId="0" fontId="21" fillId="5" borderId="1" xfId="8" applyFont="1" applyFill="1" applyProtection="1">
      <protection locked="0"/>
    </xf>
    <xf numFmtId="0" fontId="19" fillId="5" borderId="1" xfId="8" applyFont="1" applyFill="1" applyAlignment="1" applyProtection="1">
      <alignment horizontal="right"/>
      <protection locked="0"/>
    </xf>
    <xf numFmtId="0" fontId="19" fillId="5" borderId="1" xfId="8" quotePrefix="1" applyFont="1" applyFill="1" applyProtection="1">
      <protection locked="0"/>
    </xf>
    <xf numFmtId="0" fontId="23" fillId="5" borderId="1" xfId="8" applyFont="1" applyFill="1" applyAlignment="1" applyProtection="1">
      <alignment horizontal="right" vertical="top"/>
      <protection locked="0"/>
    </xf>
    <xf numFmtId="0" fontId="21" fillId="6" borderId="3" xfId="8" applyFont="1" applyFill="1" applyBorder="1" applyAlignment="1" applyProtection="1">
      <alignment horizontal="right"/>
      <protection locked="0"/>
    </xf>
    <xf numFmtId="0" fontId="21" fillId="6" borderId="4" xfId="8" applyFont="1" applyFill="1" applyBorder="1" applyAlignment="1" applyProtection="1">
      <alignment horizontal="center"/>
      <protection locked="0"/>
    </xf>
    <xf numFmtId="0" fontId="19" fillId="6" borderId="9" xfId="8" applyFont="1" applyFill="1" applyBorder="1" applyAlignment="1" applyProtection="1">
      <alignment horizontal="right"/>
      <protection locked="0"/>
    </xf>
    <xf numFmtId="0" fontId="19" fillId="6" borderId="11" xfId="8" applyFont="1" applyFill="1" applyBorder="1" applyAlignment="1" applyProtection="1">
      <alignment horizontal="right"/>
      <protection locked="0"/>
    </xf>
    <xf numFmtId="9" fontId="19" fillId="5" borderId="1" xfId="8" applyNumberFormat="1" applyFont="1" applyFill="1" applyProtection="1">
      <protection locked="0"/>
    </xf>
    <xf numFmtId="9" fontId="21" fillId="6" borderId="4" xfId="8" applyNumberFormat="1" applyFont="1" applyFill="1" applyBorder="1" applyAlignment="1" applyProtection="1">
      <alignment horizontal="center"/>
      <protection locked="0"/>
    </xf>
    <xf numFmtId="0" fontId="19" fillId="6" borderId="9" xfId="8" applyFont="1" applyFill="1" applyBorder="1" applyAlignment="1" applyProtection="1">
      <alignment horizontal="right" wrapText="1"/>
      <protection locked="0"/>
    </xf>
    <xf numFmtId="0" fontId="19" fillId="6" borderId="11" xfId="8" applyFont="1" applyFill="1" applyBorder="1" applyAlignment="1" applyProtection="1">
      <alignment horizontal="right" wrapText="1"/>
      <protection locked="0"/>
    </xf>
    <xf numFmtId="0" fontId="19" fillId="5" borderId="1" xfId="8" applyFont="1" applyFill="1" applyAlignment="1" applyProtection="1">
      <alignment horizontal="right" wrapText="1"/>
      <protection locked="0"/>
    </xf>
    <xf numFmtId="0" fontId="11" fillId="6" borderId="3" xfId="5" applyFont="1" applyFill="1" applyBorder="1" applyAlignment="1" applyProtection="1">
      <alignment horizontal="right" wrapText="1"/>
      <protection locked="0"/>
    </xf>
    <xf numFmtId="9" fontId="19" fillId="6" borderId="13" xfId="8" applyNumberFormat="1" applyFont="1" applyFill="1" applyBorder="1" applyProtection="1">
      <protection locked="0"/>
    </xf>
    <xf numFmtId="0" fontId="19" fillId="6" borderId="13" xfId="8" applyFont="1" applyFill="1" applyBorder="1" applyProtection="1">
      <protection locked="0"/>
    </xf>
    <xf numFmtId="0" fontId="19" fillId="6" borderId="4" xfId="8" applyFont="1" applyFill="1" applyBorder="1" applyProtection="1">
      <protection locked="0"/>
    </xf>
    <xf numFmtId="0" fontId="24" fillId="6" borderId="11" xfId="5" applyFont="1" applyFill="1" applyBorder="1" applyAlignment="1" applyProtection="1">
      <alignment horizontal="right" wrapText="1"/>
      <protection locked="0"/>
    </xf>
    <xf numFmtId="0" fontId="21" fillId="6" borderId="13" xfId="8" applyFont="1" applyFill="1" applyBorder="1" applyAlignment="1" applyProtection="1">
      <alignment horizontal="center" vertical="top" wrapText="1"/>
      <protection locked="0"/>
    </xf>
    <xf numFmtId="42" fontId="19" fillId="6" borderId="10" xfId="8" applyNumberFormat="1" applyFont="1" applyFill="1" applyBorder="1" applyProtection="1">
      <protection locked="0"/>
    </xf>
    <xf numFmtId="0" fontId="22" fillId="5" borderId="1" xfId="8" applyFont="1" applyFill="1" applyAlignment="1" applyProtection="1">
      <alignment wrapText="1"/>
      <protection locked="0"/>
    </xf>
    <xf numFmtId="0" fontId="21" fillId="6" borderId="3" xfId="8" applyFont="1" applyFill="1" applyBorder="1" applyAlignment="1" applyProtection="1">
      <alignment horizontal="left"/>
      <protection locked="0"/>
    </xf>
    <xf numFmtId="0" fontId="21" fillId="3" borderId="11" xfId="8" applyFont="1" applyFill="1" applyBorder="1" applyAlignment="1" applyProtection="1">
      <alignment horizontal="right"/>
      <protection locked="0"/>
    </xf>
    <xf numFmtId="42" fontId="19" fillId="3" borderId="12" xfId="8" applyNumberFormat="1" applyFont="1" applyFill="1" applyBorder="1" applyProtection="1">
      <protection locked="0"/>
    </xf>
    <xf numFmtId="0" fontId="21" fillId="6" borderId="9" xfId="8" applyFont="1" applyFill="1" applyBorder="1" applyAlignment="1" applyProtection="1">
      <alignment horizontal="right" indent="2"/>
      <protection locked="0"/>
    </xf>
    <xf numFmtId="0" fontId="19" fillId="6" borderId="10" xfId="8" applyFont="1" applyFill="1" applyBorder="1" applyProtection="1">
      <protection locked="0"/>
    </xf>
    <xf numFmtId="0" fontId="19" fillId="6" borderId="10" xfId="8" applyFont="1" applyFill="1" applyBorder="1" applyAlignment="1" applyProtection="1">
      <alignment horizontal="left"/>
      <protection locked="0"/>
    </xf>
    <xf numFmtId="0" fontId="21" fillId="6" borderId="9" xfId="8" applyFont="1" applyFill="1" applyBorder="1" applyAlignment="1" applyProtection="1">
      <alignment horizontal="right"/>
      <protection locked="0"/>
    </xf>
    <xf numFmtId="42" fontId="21" fillId="6" borderId="10" xfId="8" applyNumberFormat="1" applyFont="1" applyFill="1" applyBorder="1" applyProtection="1">
      <protection locked="0"/>
    </xf>
    <xf numFmtId="0" fontId="19" fillId="6" borderId="1" xfId="8" applyFont="1" applyFill="1" applyBorder="1" applyAlignment="1" applyProtection="1">
      <alignment horizontal="right" indent="2"/>
      <protection locked="0"/>
    </xf>
    <xf numFmtId="0" fontId="19" fillId="6" borderId="1" xfId="8" applyNumberFormat="1" applyFont="1" applyFill="1" applyBorder="1" applyAlignment="1" applyProtection="1">
      <alignment horizontal="left"/>
      <protection locked="0"/>
    </xf>
    <xf numFmtId="42" fontId="19" fillId="5" borderId="1" xfId="8" applyNumberFormat="1" applyFont="1" applyFill="1" applyProtection="1">
      <protection locked="0"/>
    </xf>
    <xf numFmtId="0" fontId="21" fillId="5" borderId="1" xfId="8" applyFont="1" applyFill="1" applyBorder="1" applyAlignment="1" applyProtection="1">
      <alignment wrapText="1"/>
      <protection locked="0"/>
    </xf>
    <xf numFmtId="0" fontId="19" fillId="5" borderId="1" xfId="8" applyFont="1" applyFill="1" applyBorder="1" applyProtection="1">
      <protection locked="0"/>
    </xf>
    <xf numFmtId="0" fontId="21" fillId="5" borderId="1" xfId="8" applyFont="1" applyFill="1" applyBorder="1" applyAlignment="1" applyProtection="1">
      <alignment horizontal="right"/>
      <protection locked="0"/>
    </xf>
    <xf numFmtId="42" fontId="20" fillId="5" borderId="1" xfId="8" applyNumberFormat="1" applyFont="1" applyFill="1" applyBorder="1" applyProtection="1">
      <protection locked="0"/>
    </xf>
    <xf numFmtId="164" fontId="20" fillId="5" borderId="1" xfId="8" applyNumberFormat="1" applyFont="1" applyFill="1" applyBorder="1" applyProtection="1">
      <protection locked="0"/>
    </xf>
    <xf numFmtId="0" fontId="19" fillId="12" borderId="1" xfId="8" applyFont="1" applyFill="1" applyProtection="1"/>
    <xf numFmtId="42" fontId="19" fillId="0" borderId="1" xfId="8" applyNumberFormat="1" applyFont="1" applyFill="1" applyBorder="1" applyProtection="1"/>
    <xf numFmtId="42" fontId="19" fillId="7" borderId="1" xfId="8" applyNumberFormat="1" applyFont="1" applyFill="1" applyBorder="1" applyProtection="1">
      <protection locked="0"/>
    </xf>
    <xf numFmtId="0" fontId="9" fillId="9" borderId="0" xfId="0" applyFont="1" applyFill="1" applyAlignment="1">
      <alignment horizontal="left"/>
    </xf>
    <xf numFmtId="0" fontId="9" fillId="8" borderId="0" xfId="0" applyFont="1" applyFill="1" applyAlignment="1">
      <alignment horizontal="left"/>
    </xf>
    <xf numFmtId="0" fontId="9" fillId="0" borderId="0" xfId="0" applyFont="1" applyFill="1" applyAlignment="1">
      <alignment horizontal="left"/>
    </xf>
    <xf numFmtId="0" fontId="9" fillId="6" borderId="0" xfId="0" applyFont="1" applyFill="1" applyAlignment="1">
      <alignment horizontal="left" wrapText="1"/>
    </xf>
    <xf numFmtId="49" fontId="0" fillId="0" borderId="1" xfId="0" applyNumberFormat="1" applyFill="1" applyBorder="1" applyAlignment="1">
      <alignment horizontal="left"/>
    </xf>
    <xf numFmtId="49" fontId="0" fillId="0" borderId="0" xfId="0" applyNumberFormat="1" applyAlignment="1">
      <alignment horizontal="left"/>
    </xf>
    <xf numFmtId="165" fontId="0" fillId="0" borderId="0" xfId="0" applyNumberFormat="1" applyAlignment="1">
      <alignment horizontal="left"/>
    </xf>
    <xf numFmtId="2" fontId="0" fillId="3" borderId="0" xfId="0" applyNumberFormat="1" applyFill="1" applyAlignment="1">
      <alignment horizontal="left"/>
    </xf>
    <xf numFmtId="1" fontId="0" fillId="3" borderId="0" xfId="0" applyNumberFormat="1" applyFill="1" applyAlignment="1">
      <alignment horizontal="left"/>
    </xf>
    <xf numFmtId="0" fontId="0" fillId="3" borderId="0" xfId="0" applyFill="1" applyAlignment="1">
      <alignment horizontal="left"/>
    </xf>
    <xf numFmtId="0" fontId="0" fillId="3" borderId="0" xfId="0" applyNumberFormat="1" applyFill="1" applyAlignment="1">
      <alignment horizontal="left"/>
    </xf>
    <xf numFmtId="0" fontId="0" fillId="0" borderId="0" xfId="0" applyAlignment="1">
      <alignment horizontal="left"/>
    </xf>
    <xf numFmtId="165" fontId="0" fillId="3" borderId="0" xfId="0" applyNumberFormat="1" applyFill="1" applyAlignment="1">
      <alignment horizontal="left"/>
    </xf>
    <xf numFmtId="165" fontId="9" fillId="3" borderId="0" xfId="0" applyNumberFormat="1" applyFont="1" applyFill="1" applyAlignment="1">
      <alignment horizontal="left"/>
    </xf>
    <xf numFmtId="0" fontId="0" fillId="0" borderId="1" xfId="0" applyFill="1" applyBorder="1" applyAlignment="1">
      <alignment horizontal="left"/>
    </xf>
    <xf numFmtId="0" fontId="9" fillId="0" borderId="0" xfId="0" applyFont="1" applyAlignment="1">
      <alignment horizontal="left"/>
    </xf>
    <xf numFmtId="0" fontId="9" fillId="3" borderId="0" xfId="0" applyFont="1" applyFill="1" applyAlignment="1">
      <alignment horizontal="left"/>
    </xf>
    <xf numFmtId="14" fontId="9" fillId="3" borderId="0" xfId="0" applyNumberFormat="1" applyFont="1" applyFill="1" applyAlignment="1">
      <alignment horizontal="left"/>
    </xf>
    <xf numFmtId="0" fontId="34" fillId="0" borderId="0" xfId="0" applyFont="1" applyBorder="1"/>
    <xf numFmtId="166" fontId="0" fillId="0" borderId="0" xfId="0" applyNumberFormat="1" applyAlignment="1">
      <alignment horizontal="left"/>
    </xf>
    <xf numFmtId="0" fontId="9" fillId="0" borderId="0" xfId="0" applyFont="1" applyFill="1" applyBorder="1" applyAlignment="1">
      <alignment horizontal="left"/>
    </xf>
    <xf numFmtId="0" fontId="9" fillId="8" borderId="0" xfId="0" applyFont="1" applyFill="1" applyBorder="1" applyAlignment="1">
      <alignment horizontal="left"/>
    </xf>
    <xf numFmtId="0" fontId="9" fillId="9" borderId="0" xfId="0" applyFont="1" applyFill="1" applyBorder="1" applyAlignment="1">
      <alignment horizontal="left"/>
    </xf>
    <xf numFmtId="0" fontId="9" fillId="6" borderId="0" xfId="0" applyFont="1" applyFill="1" applyBorder="1" applyAlignment="1">
      <alignment horizontal="left" wrapText="1"/>
    </xf>
    <xf numFmtId="0" fontId="9" fillId="6" borderId="0" xfId="0" applyFont="1" applyFill="1" applyAlignment="1">
      <alignment horizontal="left"/>
    </xf>
    <xf numFmtId="166" fontId="9" fillId="0" borderId="0" xfId="0" applyNumberFormat="1" applyFont="1" applyFill="1" applyAlignment="1">
      <alignment horizontal="left"/>
    </xf>
    <xf numFmtId="165" fontId="0" fillId="0" borderId="0" xfId="0" applyNumberFormat="1" applyFill="1" applyAlignment="1">
      <alignment horizontal="left"/>
    </xf>
    <xf numFmtId="0" fontId="0" fillId="0" borderId="0" xfId="0" applyFill="1" applyAlignment="1">
      <alignment horizontal="left"/>
    </xf>
    <xf numFmtId="49" fontId="0" fillId="0" borderId="0" xfId="0" applyNumberFormat="1" applyFill="1" applyAlignment="1"/>
    <xf numFmtId="2" fontId="9" fillId="8" borderId="1" xfId="0" applyNumberFormat="1" applyFont="1" applyFill="1" applyBorder="1" applyAlignment="1">
      <alignment horizontal="left"/>
    </xf>
    <xf numFmtId="2" fontId="9" fillId="8" borderId="0" xfId="0" applyNumberFormat="1" applyFont="1" applyFill="1" applyAlignment="1">
      <alignment horizontal="left"/>
    </xf>
    <xf numFmtId="2" fontId="9" fillId="8" borderId="0" xfId="0" applyNumberFormat="1" applyFont="1" applyFill="1" applyBorder="1" applyAlignment="1">
      <alignment horizontal="left"/>
    </xf>
    <xf numFmtId="2" fontId="9" fillId="9" borderId="1" xfId="0" applyNumberFormat="1" applyFont="1" applyFill="1" applyBorder="1" applyAlignment="1">
      <alignment horizontal="left"/>
    </xf>
    <xf numFmtId="2" fontId="9" fillId="9" borderId="0" xfId="0" applyNumberFormat="1" applyFont="1" applyFill="1" applyAlignment="1">
      <alignment horizontal="left"/>
    </xf>
    <xf numFmtId="2" fontId="9" fillId="9" borderId="0" xfId="0" applyNumberFormat="1" applyFont="1" applyFill="1" applyBorder="1" applyAlignment="1">
      <alignment horizontal="left"/>
    </xf>
    <xf numFmtId="2" fontId="9" fillId="11" borderId="1" xfId="0" applyNumberFormat="1" applyFont="1" applyFill="1" applyBorder="1" applyAlignment="1">
      <alignment horizontal="left"/>
    </xf>
    <xf numFmtId="2" fontId="9" fillId="11" borderId="0" xfId="0" applyNumberFormat="1" applyFont="1" applyFill="1" applyAlignment="1">
      <alignment horizontal="left"/>
    </xf>
    <xf numFmtId="2" fontId="9" fillId="11" borderId="0" xfId="0" applyNumberFormat="1" applyFont="1" applyFill="1" applyBorder="1" applyAlignment="1">
      <alignment horizontal="left"/>
    </xf>
    <xf numFmtId="165" fontId="9" fillId="8" borderId="0" xfId="0" applyNumberFormat="1" applyFont="1" applyFill="1" applyAlignment="1">
      <alignment horizontal="left"/>
    </xf>
    <xf numFmtId="0" fontId="17" fillId="13" borderId="9" xfId="0" applyFont="1" applyFill="1" applyBorder="1" applyAlignment="1">
      <alignment horizontal="left" wrapText="1"/>
    </xf>
    <xf numFmtId="0" fontId="9" fillId="13" borderId="9" xfId="0" applyFont="1" applyFill="1" applyBorder="1" applyAlignment="1">
      <alignment horizontal="left"/>
    </xf>
    <xf numFmtId="0" fontId="12" fillId="0" borderId="9" xfId="0" applyFont="1" applyBorder="1" applyAlignment="1">
      <alignment wrapText="1"/>
    </xf>
    <xf numFmtId="0" fontId="12" fillId="0" borderId="1" xfId="0" applyFont="1" applyBorder="1" applyAlignment="1">
      <alignment wrapText="1"/>
    </xf>
    <xf numFmtId="0" fontId="12" fillId="0" borderId="10" xfId="0" applyFont="1" applyBorder="1" applyAlignment="1">
      <alignment wrapText="1"/>
    </xf>
    <xf numFmtId="0" fontId="0" fillId="0" borderId="9" xfId="0" applyBorder="1" applyAlignment="1">
      <alignment wrapText="1"/>
    </xf>
    <xf numFmtId="0" fontId="0" fillId="0" borderId="1" xfId="0" applyBorder="1" applyAlignment="1">
      <alignment wrapText="1"/>
    </xf>
    <xf numFmtId="0" fontId="0" fillId="0" borderId="10" xfId="0" applyBorder="1" applyAlignment="1">
      <alignment wrapText="1"/>
    </xf>
    <xf numFmtId="0" fontId="0" fillId="0" borderId="9"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11" xfId="0"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18" fillId="4" borderId="5" xfId="0" applyFont="1" applyFill="1" applyBorder="1"/>
    <xf numFmtId="0" fontId="18" fillId="4" borderId="6" xfId="0" applyFont="1" applyFill="1" applyBorder="1"/>
    <xf numFmtId="0" fontId="18" fillId="4" borderId="7" xfId="0" applyFont="1" applyFill="1" applyBorder="1"/>
    <xf numFmtId="0" fontId="12" fillId="0" borderId="3" xfId="0" applyFont="1" applyBorder="1" applyAlignment="1">
      <alignment wrapText="1"/>
    </xf>
    <xf numFmtId="0" fontId="12" fillId="0" borderId="13" xfId="0" applyFont="1" applyBorder="1" applyAlignment="1">
      <alignment wrapText="1"/>
    </xf>
    <xf numFmtId="0" fontId="11" fillId="2" borderId="3" xfId="9" applyFont="1" applyBorder="1" applyAlignment="1">
      <alignment vertical="top" wrapText="1"/>
    </xf>
    <xf numFmtId="0" fontId="11" fillId="2" borderId="9" xfId="9" applyFont="1" applyBorder="1" applyAlignment="1">
      <alignment vertical="top" wrapText="1"/>
    </xf>
    <xf numFmtId="0" fontId="11" fillId="2" borderId="11" xfId="9" applyFont="1" applyBorder="1" applyAlignment="1">
      <alignment vertical="top" wrapText="1"/>
    </xf>
    <xf numFmtId="0" fontId="16" fillId="9" borderId="6" xfId="9" applyFont="1" applyFill="1" applyBorder="1" applyAlignment="1">
      <alignment wrapText="1"/>
    </xf>
    <xf numFmtId="0" fontId="14" fillId="4" borderId="5" xfId="9" applyFont="1" applyFill="1" applyBorder="1"/>
    <xf numFmtId="0" fontId="14" fillId="4" borderId="6" xfId="9" applyFont="1" applyFill="1" applyBorder="1"/>
    <xf numFmtId="0" fontId="9" fillId="2" borderId="11" xfId="9" applyFont="1" applyBorder="1" applyAlignment="1">
      <alignment horizontal="left" vertical="center" wrapText="1"/>
    </xf>
    <xf numFmtId="0" fontId="9" fillId="2" borderId="2" xfId="9" applyFont="1" applyBorder="1" applyAlignment="1">
      <alignment horizontal="left" vertical="center" wrapText="1"/>
    </xf>
    <xf numFmtId="0" fontId="16" fillId="3" borderId="5" xfId="9" applyFont="1" applyFill="1" applyBorder="1" applyAlignment="1">
      <alignment horizontal="left" vertical="center" wrapText="1"/>
    </xf>
    <xf numFmtId="0" fontId="16" fillId="2" borderId="6" xfId="9" applyFont="1" applyBorder="1" applyAlignment="1">
      <alignment horizontal="left" vertical="center" wrapText="1"/>
    </xf>
    <xf numFmtId="0" fontId="9" fillId="11" borderId="6" xfId="0" applyFont="1" applyFill="1" applyBorder="1" applyAlignment="1">
      <alignment horizontal="left" vertical="top" wrapText="1"/>
    </xf>
    <xf numFmtId="0" fontId="11" fillId="0" borderId="23" xfId="0" applyFont="1" applyFill="1" applyBorder="1" applyAlignment="1">
      <alignment horizontal="center"/>
    </xf>
    <xf numFmtId="0" fontId="11" fillId="0" borderId="24" xfId="0" applyFont="1" applyFill="1" applyBorder="1" applyAlignment="1">
      <alignment horizontal="center"/>
    </xf>
    <xf numFmtId="0" fontId="11" fillId="0" borderId="25" xfId="0" applyFont="1" applyFill="1" applyBorder="1" applyAlignment="1">
      <alignment horizontal="center"/>
    </xf>
    <xf numFmtId="0" fontId="9" fillId="0" borderId="1" xfId="0" applyFont="1" applyFill="1" applyBorder="1" applyAlignment="1"/>
    <xf numFmtId="49" fontId="31" fillId="3" borderId="1" xfId="0" applyNumberFormat="1" applyFont="1" applyFill="1" applyBorder="1" applyAlignment="1">
      <alignment horizontal="center" vertical="center" wrapText="1"/>
    </xf>
    <xf numFmtId="49" fontId="32" fillId="9" borderId="1" xfId="0" applyNumberFormat="1" applyFont="1" applyFill="1" applyBorder="1" applyAlignment="1">
      <alignment horizontal="center" vertical="center" wrapText="1"/>
    </xf>
    <xf numFmtId="49" fontId="31" fillId="10" borderId="1" xfId="0" applyNumberFormat="1" applyFont="1" applyFill="1" applyBorder="1" applyAlignment="1">
      <alignment horizontal="center" vertical="center" wrapText="1"/>
    </xf>
    <xf numFmtId="0" fontId="22" fillId="5" borderId="1" xfId="8" applyFont="1" applyFill="1" applyAlignment="1" applyProtection="1">
      <alignment horizontal="left"/>
      <protection locked="0"/>
    </xf>
    <xf numFmtId="9" fontId="19" fillId="7" borderId="2" xfId="8" applyNumberFormat="1" applyFont="1" applyFill="1" applyBorder="1" applyProtection="1">
      <protection locked="0"/>
    </xf>
    <xf numFmtId="9" fontId="19" fillId="7" borderId="12" xfId="8" applyNumberFormat="1" applyFont="1" applyFill="1" applyBorder="1" applyProtection="1">
      <protection locked="0"/>
    </xf>
    <xf numFmtId="0" fontId="22" fillId="5" borderId="1" xfId="8" applyFont="1" applyFill="1" applyAlignment="1" applyProtection="1">
      <alignment wrapText="1"/>
      <protection locked="0"/>
    </xf>
    <xf numFmtId="0" fontId="21" fillId="5" borderId="9" xfId="8" applyFont="1" applyFill="1" applyBorder="1" applyAlignment="1" applyProtection="1">
      <alignment horizontal="center"/>
      <protection locked="0"/>
    </xf>
    <xf numFmtId="0" fontId="21" fillId="5" borderId="1" xfId="8" applyFont="1" applyFill="1" applyAlignment="1" applyProtection="1">
      <alignment horizontal="center"/>
      <protection locked="0"/>
    </xf>
  </cellXfs>
  <cellStyles count="18">
    <cellStyle name="Hyperlink" xfId="3" builtinId="8"/>
    <cellStyle name="Hyperlink 2" xfId="11"/>
    <cellStyle name="Normal" xfId="0" builtinId="0"/>
    <cellStyle name="Normal 2" xfId="1"/>
    <cellStyle name="Normal 2 2" xfId="9"/>
    <cellStyle name="Normal 2 3" xfId="17"/>
    <cellStyle name="Normal 3" xfId="2"/>
    <cellStyle name="Normal 3 2" xfId="4"/>
    <cellStyle name="Normal 3 2 2" xfId="12"/>
    <cellStyle name="Normal 3 3" xfId="6"/>
    <cellStyle name="Normal 3 3 2" xfId="7"/>
    <cellStyle name="Normal 3 3 2 2" xfId="14"/>
    <cellStyle name="Normal 3 3 3" xfId="8"/>
    <cellStyle name="Normal 3 3 3 2" xfId="15"/>
    <cellStyle name="Normal 3 3 4" xfId="13"/>
    <cellStyle name="Normal 3 4" xfId="10"/>
    <cellStyle name="Normal 4" xfId="5"/>
    <cellStyle name="Normal 5" xfId="16"/>
  </cellStyles>
  <dxfs count="64">
    <dxf>
      <font>
        <strike val="0"/>
        <outline val="0"/>
        <shadow val="0"/>
        <u val="none"/>
        <vertAlign val="baseline"/>
        <color auto="1"/>
      </font>
      <protection locked="0" hidden="0"/>
    </dxf>
    <dxf>
      <font>
        <strike val="0"/>
        <outline val="0"/>
        <shadow val="0"/>
        <u val="none"/>
        <vertAlign val="baseline"/>
        <color auto="1"/>
      </font>
      <fill>
        <patternFill patternType="solid">
          <fgColor indexed="64"/>
          <bgColor rgb="FFFFFF00"/>
        </patternFill>
      </fill>
      <alignment horizontal="right" vertical="bottom" textRotation="0" wrapText="0" indent="0" justifyLastLine="0" shrinkToFit="0" readingOrder="0"/>
      <protection locked="0" hidden="0"/>
    </dxf>
    <dxf>
      <border outline="0">
        <left style="thin">
          <color auto="1"/>
        </left>
        <right style="thin">
          <color auto="1"/>
        </right>
      </border>
    </dxf>
    <dxf>
      <font>
        <strike val="0"/>
        <outline val="0"/>
        <shadow val="0"/>
        <u val="none"/>
        <vertAlign val="baseline"/>
        <color auto="1"/>
      </font>
      <protection locked="0" hidden="0"/>
    </dxf>
    <dxf>
      <font>
        <strike val="0"/>
        <outline val="0"/>
        <shadow val="0"/>
        <u val="none"/>
        <vertAlign val="baseline"/>
        <color auto="1"/>
      </font>
      <protection locked="0" hidden="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strike val="0"/>
        <outline val="0"/>
        <shadow val="0"/>
        <u val="none"/>
        <vertAlign val="baseline"/>
        <sz val="10"/>
        <color auto="1"/>
        <name val="Arial"/>
        <scheme val="none"/>
      </font>
      <alignmen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solid">
          <fgColor rgb="FFD9D9D9"/>
          <bgColor theme="7" tint="0.399975585192419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quot;£&quot;#,##0.0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left" vertical="bottom" textRotation="0" wrapText="0" indent="0" justifyLastLine="0" shrinkToFit="0" readingOrder="0"/>
    </dxf>
    <dxf>
      <border outline="0">
        <left style="thin">
          <color theme="0" tint="-0.14996795556505021"/>
        </left>
        <right style="thin">
          <color theme="0" tint="-0.14996795556505021"/>
        </right>
        <top style="medium">
          <color indexed="64"/>
        </top>
      </border>
    </dxf>
    <dxf>
      <font>
        <b val="0"/>
        <strike val="0"/>
        <outline val="0"/>
        <shadow val="0"/>
        <u val="none"/>
        <vertAlign val="baseline"/>
        <sz val="10"/>
        <color auto="1"/>
        <name val="Arial"/>
        <scheme val="none"/>
      </font>
      <alignment vertical="bottom" textRotation="0" wrapText="0" indent="0" justifyLastLine="0" shrinkToFit="0" readingOrder="0"/>
    </dxf>
  </dxfs>
  <tableStyles count="1" defaultTableStyle="TableStyleMedium9" defaultPivotStyle="PivotStyleMedium4">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85725" y="1457325"/>
    <xdr:ext cx="838200" cy="295275"/>
    <xdr:pic>
      <xdr:nvPicPr>
        <xdr:cNvPr id="2" name="image00.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85725" y="1457325"/>
          <a:ext cx="838200" cy="295275"/>
        </a:xfrm>
        <a:prstGeom prst="rect">
          <a:avLst/>
        </a:prstGeom>
        <a:noFill/>
      </xdr:spPr>
    </xdr:pic>
    <xdr:clientData fLocksWithSheet="0"/>
  </xdr:absolute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9525</xdr:rowOff>
    </xdr:from>
    <xdr:to>
      <xdr:col>5</xdr:col>
      <xdr:colOff>952500</xdr:colOff>
      <xdr:row>8</xdr:row>
      <xdr:rowOff>104775</xdr:rowOff>
    </xdr:to>
    <xdr:sp macro="" textlink="">
      <xdr:nvSpPr>
        <xdr:cNvPr id="2" name="TextBox 1">
          <a:extLst>
            <a:ext uri="{FF2B5EF4-FFF2-40B4-BE49-F238E27FC236}">
              <a16:creationId xmlns:a16="http://schemas.microsoft.com/office/drawing/2014/main" xmlns="" id="{00000000-0008-0000-0400-000002000000}"/>
            </a:ext>
          </a:extLst>
        </xdr:cNvPr>
        <xdr:cNvSpPr txBox="1"/>
      </xdr:nvSpPr>
      <xdr:spPr>
        <a:xfrm>
          <a:off x="28575" y="9525"/>
          <a:ext cx="8801100" cy="16002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	       </a:t>
          </a:r>
          <a:r>
            <a:rPr lang="en-GB" sz="1100" b="1" i="0" u="none" strike="noStrike">
              <a:solidFill>
                <a:schemeClr val="dk1"/>
              </a:solidFill>
              <a:effectLst/>
              <a:latin typeface="+mn-lt"/>
              <a:ea typeface="+mn-ea"/>
              <a:cs typeface="+mn-cs"/>
            </a:rPr>
            <a:t>Mandatory</a:t>
          </a:r>
          <a:r>
            <a:rPr lang="en-GB" sz="1100" b="0" i="0" u="none" strike="noStrike">
              <a:solidFill>
                <a:schemeClr val="dk1"/>
              </a:solidFill>
              <a:effectLst/>
              <a:latin typeface="+mn-lt"/>
              <a:ea typeface="+mn-ea"/>
              <a:cs typeface="+mn-cs"/>
            </a:rPr>
            <a:t>	- </a:t>
          </a:r>
          <a:r>
            <a:rPr lang="en-GB" sz="1100" b="0" i="0" u="none" strike="noStrike">
              <a:solidFill>
                <a:sysClr val="windowText" lastClr="000000"/>
              </a:solidFill>
              <a:effectLst/>
              <a:latin typeface="+mn-lt"/>
              <a:ea typeface="+mn-ea"/>
              <a:cs typeface="+mn-cs"/>
            </a:rPr>
            <a:t>complete cells highlighted in Yellow in </a:t>
          </a:r>
          <a:r>
            <a:rPr lang="en-GB" sz="1100" b="1" i="0" u="none" strike="noStrike">
              <a:solidFill>
                <a:sysClr val="windowText" lastClr="000000"/>
              </a:solidFill>
              <a:effectLst/>
              <a:latin typeface="+mn-lt"/>
              <a:ea typeface="+mn-ea"/>
              <a:cs typeface="+mn-cs"/>
            </a:rPr>
            <a:t>ONE</a:t>
          </a:r>
          <a:r>
            <a:rPr lang="en-GB" sz="1100" b="0" i="0" u="none" strike="noStrike">
              <a:solidFill>
                <a:sysClr val="windowText" lastClr="000000"/>
              </a:solidFill>
              <a:effectLst/>
              <a:latin typeface="+mn-lt"/>
              <a:ea typeface="+mn-ea"/>
              <a:cs typeface="+mn-cs"/>
            </a:rPr>
            <a:t> of Boxes A or B or C.</a:t>
          </a:r>
        </a:p>
        <a:p>
          <a:r>
            <a:rPr lang="en-GB" sz="1100" b="0" i="0" u="none" strike="noStrike">
              <a:solidFill>
                <a:sysClr val="windowText" lastClr="000000"/>
              </a:solidFill>
              <a:effectLst/>
              <a:latin typeface="+mn-lt"/>
              <a:ea typeface="+mn-ea"/>
              <a:cs typeface="+mn-cs"/>
            </a:rPr>
            <a:t>		- if Box A or B is completed, further information can optionally be provided in Box</a:t>
          </a:r>
          <a:r>
            <a:rPr lang="en-GB" sz="1100" b="0" i="0" u="none" strike="noStrike" baseline="0">
              <a:solidFill>
                <a:sysClr val="windowText" lastClr="000000"/>
              </a:solidFill>
              <a:effectLst/>
              <a:latin typeface="+mn-lt"/>
              <a:ea typeface="+mn-ea"/>
              <a:cs typeface="+mn-cs"/>
            </a:rPr>
            <a:t> C</a:t>
          </a:r>
          <a:r>
            <a:rPr lang="en-GB"/>
            <a:t> .</a:t>
          </a:r>
        </a:p>
        <a:p>
          <a:endParaRPr lang="en-GB"/>
        </a:p>
        <a:p>
          <a:r>
            <a:rPr lang="en-GB" sz="1100" b="0" i="0" u="none" strike="noStrike">
              <a:solidFill>
                <a:schemeClr val="dk1"/>
              </a:solidFill>
              <a:effectLst/>
              <a:latin typeface="+mn-lt"/>
              <a:ea typeface="+mn-ea"/>
              <a:cs typeface="+mn-cs"/>
            </a:rPr>
            <a:t>                    		- complete cells highlighted in Yellow in Box D and E </a:t>
          </a:r>
          <a:r>
            <a:rPr lang="en-GB" sz="1100" b="0" i="1" u="none" strike="noStrike">
              <a:solidFill>
                <a:schemeClr val="dk1"/>
              </a:solidFill>
              <a:effectLst/>
              <a:latin typeface="+mn-lt"/>
              <a:ea typeface="+mn-ea"/>
              <a:cs typeface="+mn-cs"/>
            </a:rPr>
            <a:t>(do </a:t>
          </a:r>
          <a:r>
            <a:rPr lang="en-GB" sz="1100" b="1" i="1" u="none" strike="noStrike">
              <a:solidFill>
                <a:schemeClr val="dk1"/>
              </a:solidFill>
              <a:effectLst/>
              <a:latin typeface="+mn-lt"/>
              <a:ea typeface="+mn-ea"/>
              <a:cs typeface="+mn-cs"/>
            </a:rPr>
            <a:t>not </a:t>
          </a:r>
          <a:r>
            <a:rPr lang="en-GB" sz="1100" b="0" i="1" u="none" strike="noStrike">
              <a:solidFill>
                <a:schemeClr val="dk1"/>
              </a:solidFill>
              <a:effectLst/>
              <a:latin typeface="+mn-lt"/>
              <a:ea typeface="+mn-ea"/>
              <a:cs typeface="+mn-cs"/>
            </a:rPr>
            <a:t>add more rows to Box E - if necessary, aggregate</a:t>
          </a:r>
          <a:r>
            <a:rPr lang="en-GB" sz="1100" b="0" i="1" u="none" strike="noStrike" baseline="0">
              <a:solidFill>
                <a:schemeClr val="dk1"/>
              </a:solidFill>
              <a:effectLst/>
              <a:latin typeface="+mn-lt"/>
              <a:ea typeface="+mn-ea"/>
              <a:cs typeface="+mn-cs"/>
            </a:rPr>
            <a:t>  multiple 		  minor expenditure items  and give details in Box 'E Comments')</a:t>
          </a:r>
          <a:r>
            <a:rPr lang="en-GB" sz="1100" b="0" i="0" u="none" strike="noStrike">
              <a:solidFill>
                <a:schemeClr val="dk1"/>
              </a:solidFill>
              <a:effectLst/>
              <a:latin typeface="+mn-lt"/>
              <a:ea typeface="+mn-ea"/>
              <a:cs typeface="+mn-cs"/>
            </a:rPr>
            <a:t>.</a:t>
          </a:r>
          <a:r>
            <a:rPr lang="en-GB"/>
            <a:t>  </a:t>
          </a:r>
        </a:p>
        <a:p>
          <a:r>
            <a:rPr lang="en-GB" sz="1100" b="1" i="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	- complete cells highlighted in Yellow in Box F.</a:t>
          </a:r>
          <a:r>
            <a:rPr lang="en-GB"/>
            <a:t> </a:t>
          </a:r>
          <a:r>
            <a:rPr lang="en-GB" sz="1100" b="0" i="0" u="none" strike="noStrike">
              <a:solidFill>
                <a:schemeClr val="dk1"/>
              </a:solidFill>
              <a:effectLst/>
              <a:latin typeface="+mn-lt"/>
              <a:ea typeface="+mn-ea"/>
              <a:cs typeface="+mn-cs"/>
            </a:rPr>
            <a:t> </a:t>
          </a:r>
        </a:p>
        <a:p>
          <a:endParaRPr lang="en-GB" sz="1100" b="0" i="0" u="none" strike="noStrike">
            <a:solidFill>
              <a:schemeClr val="dk1"/>
            </a:solidFill>
            <a:effectLst/>
            <a:latin typeface="+mn-lt"/>
            <a:ea typeface="+mn-ea"/>
            <a:cs typeface="+mn-cs"/>
          </a:endParaRPr>
        </a:p>
        <a:p>
          <a:r>
            <a:rPr lang="en-GB" sz="1100" b="0" i="0" u="none" strike="noStrike">
              <a:solidFill>
                <a:sysClr val="windowText" lastClr="000000"/>
              </a:solidFill>
              <a:effectLst/>
              <a:latin typeface="+mn-lt"/>
              <a:ea typeface="+mn-ea"/>
              <a:cs typeface="+mn-cs"/>
            </a:rPr>
            <a:t>Please refer to full guidance</a:t>
          </a:r>
          <a:r>
            <a:rPr lang="en-GB" sz="1100" b="0" i="0" u="none" strike="noStrike" baseline="0">
              <a:solidFill>
                <a:sysClr val="windowText" lastClr="000000"/>
              </a:solidFill>
              <a:effectLst/>
              <a:latin typeface="+mn-lt"/>
              <a:ea typeface="+mn-ea"/>
              <a:cs typeface="+mn-cs"/>
            </a:rPr>
            <a:t> notes at </a:t>
          </a:r>
          <a:r>
            <a:rPr lang="en-GB" sz="1100" b="1" i="0" u="none" strike="noStrike" baseline="0">
              <a:solidFill>
                <a:sysClr val="windowText" lastClr="000000"/>
              </a:solidFill>
              <a:effectLst/>
              <a:latin typeface="+mn-lt"/>
              <a:ea typeface="+mn-ea"/>
              <a:cs typeface="+mn-cs"/>
            </a:rPr>
            <a:t>https://www.ukri.org/files/funding/oa/oa-reporting-guidance-2017-18-pdf/ </a:t>
          </a:r>
          <a:r>
            <a:rPr lang="en-GB" sz="1100" b="0" i="0" u="none" strike="noStrike" baseline="0">
              <a:solidFill>
                <a:sysClr val="windowText" lastClr="000000"/>
              </a:solidFill>
              <a:effectLst/>
              <a:latin typeface="+mn-lt"/>
              <a:ea typeface="+mn-ea"/>
              <a:cs typeface="+mn-cs"/>
            </a:rPr>
            <a:t>before  completing this form.</a:t>
          </a:r>
          <a:endParaRPr lang="en-GB" sz="1100" b="0" i="0" u="none" strike="noStrike">
            <a:solidFill>
              <a:sysClr val="windowText" lastClr="000000"/>
            </a:solidFill>
            <a:effectLst/>
            <a:latin typeface="+mn-lt"/>
            <a:ea typeface="+mn-ea"/>
            <a:cs typeface="+mn-cs"/>
          </a:endParaRPr>
        </a:p>
        <a:p>
          <a:endParaRPr lang="en-GB"/>
        </a:p>
      </xdr:txBody>
    </xdr:sp>
    <xdr:clientData/>
  </xdr:twoCellAnchor>
  <xdr:twoCellAnchor>
    <xdr:from>
      <xdr:col>3</xdr:col>
      <xdr:colOff>47625</xdr:colOff>
      <xdr:row>38</xdr:row>
      <xdr:rowOff>0</xdr:rowOff>
    </xdr:from>
    <xdr:to>
      <xdr:col>7</xdr:col>
      <xdr:colOff>1247775</xdr:colOff>
      <xdr:row>53</xdr:row>
      <xdr:rowOff>190500</xdr:rowOff>
    </xdr:to>
    <xdr:sp macro="" textlink="">
      <xdr:nvSpPr>
        <xdr:cNvPr id="3" name="TextBox 2">
          <a:extLst>
            <a:ext uri="{FF2B5EF4-FFF2-40B4-BE49-F238E27FC236}">
              <a16:creationId xmlns:a16="http://schemas.microsoft.com/office/drawing/2014/main" xmlns="" id="{00000000-0008-0000-0400-000003000000}"/>
            </a:ext>
          </a:extLst>
        </xdr:cNvPr>
        <xdr:cNvSpPr txBox="1"/>
      </xdr:nvSpPr>
      <xdr:spPr>
        <a:xfrm>
          <a:off x="5410200" y="6648450"/>
          <a:ext cx="5962650" cy="30765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i="1">
            <a:solidFill>
              <a:srgbClr val="C00000"/>
            </a:solidFill>
          </a:endParaRPr>
        </a:p>
      </xdr:txBody>
    </xdr:sp>
    <xdr:clientData/>
  </xdr:twoCellAnchor>
</xdr:wsDr>
</file>

<file path=xl/tables/table1.xml><?xml version="1.0" encoding="utf-8"?>
<table xmlns="http://schemas.openxmlformats.org/spreadsheetml/2006/main" id="1" name="apc" displayName="apc" ref="A4:AC552" dataDxfId="63" tableBorderDxfId="62">
  <autoFilter ref="A4:AC552"/>
  <sortState ref="A5:AB552">
    <sortCondition ref="S4:S552"/>
  </sortState>
  <tableColumns count="29">
    <tableColumn id="1" name="Date of acceptance" totalsRowLabel="Total" dataDxfId="61" totalsRowDxfId="60"/>
    <tableColumn id="2" name="PubMed ID" dataDxfId="59" totalsRowDxfId="58"/>
    <tableColumn id="3" name="DOI" dataDxfId="57" totalsRowDxfId="56"/>
    <tableColumn id="4" name="Publisher" dataDxfId="55" totalsRowDxfId="54"/>
    <tableColumn id="5" name="Journal" dataDxfId="53" totalsRowDxfId="52"/>
    <tableColumn id="6" name="E-ISSN" dataDxfId="51" totalsRowDxfId="50"/>
    <tableColumn id="7" name="Type of publication" dataDxfId="49" totalsRowDxfId="48"/>
    <tableColumn id="8" name="Article title" dataDxfId="47" totalsRowDxfId="46"/>
    <tableColumn id="9" name="Date of publication" dataDxfId="45" totalsRowDxfId="44"/>
    <tableColumn id="10" name="Fund that APC is paid from (1)" dataDxfId="43" totalsRowDxfId="42"/>
    <tableColumn id="11" name="Fund that APC is paid from (2)" dataDxfId="41" totalsRowDxfId="40"/>
    <tableColumn id="12" name="Fund that APC is paid from (3)" dataDxfId="39" totalsRowDxfId="38"/>
    <tableColumn id="13" name="Funder of research (1)" dataDxfId="37" totalsRowDxfId="36"/>
    <tableColumn id="14" name="Grant ID (1)" dataDxfId="35" totalsRowDxfId="34"/>
    <tableColumn id="15" name="Funder of research (2)" dataDxfId="33" totalsRowDxfId="32"/>
    <tableColumn id="16" name="Grant ID (2)" dataDxfId="31" totalsRowDxfId="30"/>
    <tableColumn id="17" name="Funder of research (3)" dataDxfId="29" totalsRowDxfId="28"/>
    <tableColumn id="18" name="Grant ID (3)" dataDxfId="27" totalsRowDxfId="26"/>
    <tableColumn id="19" name="Date of APC payment" dataDxfId="25" totalsRowDxfId="24"/>
    <tableColumn id="20" name="APC paid (actual currency) excluding VAT" dataDxfId="23" totalsRowDxfId="22"/>
    <tableColumn id="21" name="Currency of APC" dataDxfId="21"/>
    <tableColumn id="22" name="APC paid (£) including VAT if charged" dataDxfId="20" totalsRowDxfId="19"/>
    <tableColumn id="23" name="Additional publication costs (£)" dataDxfId="18" totalsRowDxfId="17"/>
    <tableColumn id="24" name="Discounts, memberships &amp; pre-payment agreements" dataDxfId="16" totalsRowDxfId="15"/>
    <tableColumn id="25" name="Amount of APC charged to COAF grant (including VAT if charged) in £" dataDxfId="14" totalsRowDxfId="13"/>
    <tableColumn id="26" name="Amount of APC charged to RCUK OA fund (including VAT if charged) in £" dataDxfId="12" totalsRowDxfId="11"/>
    <tableColumn id="27" name="Licence" dataDxfId="10" totalsRowDxfId="9"/>
    <tableColumn id="28" name="Notes" totalsRowFunction="count" dataDxfId="8" totalsRowDxfId="7"/>
    <tableColumn id="29" name="Imperial Department" dataDxfId="6" totalsRowDxfId="5"/>
  </tableColumns>
  <tableStyleInfo name="TableStyleLight9" showFirstColumn="0" showLastColumn="0" showRowStripes="0" showColumnStripes="0"/>
</table>
</file>

<file path=xl/tables/table2.xml><?xml version="1.0" encoding="utf-8"?>
<table xmlns="http://schemas.openxmlformats.org/spreadsheetml/2006/main" id="3" name="Table14" displayName="Table14" ref="B47:C54" totalsRowShown="0" headerRowDxfId="4" dataDxfId="3" tableBorderDxfId="2">
  <autoFilter ref="B47:C54"/>
  <tableColumns count="2">
    <tableColumn id="1" name="Other OA costs     " dataDxfId="1" dataCellStyle="Normal 3 3"/>
    <tableColumn id="2" name="Amount"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isc-collections.ac.uk/Jisc-Monitor/APC-data-collection/Jisc-APC-template-FAQ/" TargetMode="External"/><Relationship Id="rId1" Type="http://schemas.openxmlformats.org/officeDocument/2006/relationships/hyperlink" Target="https://www.jisc-collections.ac.uk/Jisc-Monitor/APC-data-collectio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dictionary.casrai.org/APC_Payment/Licence_Type" TargetMode="External"/><Relationship Id="rId13" Type="http://schemas.openxmlformats.org/officeDocument/2006/relationships/hyperlink" Target="http://dictionary.casrai.org/APC_Payment/Source_Fund(s)" TargetMode="External"/><Relationship Id="rId3" Type="http://schemas.openxmlformats.org/officeDocument/2006/relationships/hyperlink" Target="http://dictionary.casrai.org/Journal_Article/ISSN" TargetMode="External"/><Relationship Id="rId7" Type="http://schemas.openxmlformats.org/officeDocument/2006/relationships/hyperlink" Target="http://dictionary.casrai.org/Journal_Article/Publication_Date" TargetMode="External"/><Relationship Id="rId12" Type="http://schemas.openxmlformats.org/officeDocument/2006/relationships/hyperlink" Target="http://dictionary.casrai.org/APC_Payment/Source_Fund(s)" TargetMode="External"/><Relationship Id="rId2" Type="http://schemas.openxmlformats.org/officeDocument/2006/relationships/hyperlink" Target="http://dictionary.casrai.org/Journal_Article/DOI" TargetMode="External"/><Relationship Id="rId1" Type="http://schemas.openxmlformats.org/officeDocument/2006/relationships/hyperlink" Target="http://dictionary.casrai.org/Internal_OA_Cost_Application/External_Notes" TargetMode="External"/><Relationship Id="rId6" Type="http://schemas.openxmlformats.org/officeDocument/2006/relationships/hyperlink" Target="http://dictionary.casrai.org/Journal_Article/Article_Title" TargetMode="External"/><Relationship Id="rId11" Type="http://schemas.openxmlformats.org/officeDocument/2006/relationships/hyperlink" Target="http://dictionary.casrai.org/APC_Payment/Amount_Paid" TargetMode="External"/><Relationship Id="rId5" Type="http://schemas.openxmlformats.org/officeDocument/2006/relationships/hyperlink" Target="http://dictionary.casrai.org/Journal_Article/Journal" TargetMode="External"/><Relationship Id="rId15" Type="http://schemas.openxmlformats.org/officeDocument/2006/relationships/printerSettings" Target="../printerSettings/printerSettings2.bin"/><Relationship Id="rId10" Type="http://schemas.openxmlformats.org/officeDocument/2006/relationships/hyperlink" Target="http://dictionary.casrai.org/APC_Payment/Currency" TargetMode="External"/><Relationship Id="rId4" Type="http://schemas.openxmlformats.org/officeDocument/2006/relationships/hyperlink" Target="http://dictionary.casrai.org/Journal_Article/Publisher_Name" TargetMode="External"/><Relationship Id="rId9" Type="http://schemas.openxmlformats.org/officeDocument/2006/relationships/hyperlink" Target="http://dictionary.casrai.org/APC_Payment/Date" TargetMode="External"/><Relationship Id="rId14" Type="http://schemas.openxmlformats.org/officeDocument/2006/relationships/hyperlink" Target="http://dictionary.casrai.org/APC_Payment/Source_Fund(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A3" sqref="A3"/>
    </sheetView>
  </sheetViews>
  <sheetFormatPr defaultRowHeight="15.75" customHeight="1" x14ac:dyDescent="0.2"/>
  <cols>
    <col min="1" max="1" width="27" customWidth="1"/>
    <col min="2" max="2" width="46.85546875" customWidth="1"/>
    <col min="3" max="3" width="58.140625" customWidth="1"/>
  </cols>
  <sheetData>
    <row r="1" spans="1:4" ht="30" customHeight="1" x14ac:dyDescent="0.25">
      <c r="A1" s="221" t="s">
        <v>90</v>
      </c>
      <c r="B1" s="222"/>
      <c r="C1" s="223"/>
      <c r="D1" s="3"/>
    </row>
    <row r="2" spans="1:4" ht="15.75" customHeight="1" x14ac:dyDescent="0.2">
      <c r="A2" s="224" t="s">
        <v>89</v>
      </c>
      <c r="B2" s="225"/>
      <c r="C2" s="4" t="s">
        <v>87</v>
      </c>
    </row>
    <row r="3" spans="1:4" ht="15.75" customHeight="1" x14ac:dyDescent="0.2">
      <c r="A3" s="5" t="s">
        <v>88</v>
      </c>
      <c r="B3" s="6" t="s">
        <v>92</v>
      </c>
      <c r="C3" s="7"/>
      <c r="D3" s="3"/>
    </row>
    <row r="4" spans="1:4" ht="30" customHeight="1" x14ac:dyDescent="0.2">
      <c r="A4" s="209" t="s">
        <v>114</v>
      </c>
      <c r="B4" s="210"/>
      <c r="C4" s="211"/>
      <c r="D4" s="3"/>
    </row>
    <row r="5" spans="1:4" ht="15.75" customHeight="1" x14ac:dyDescent="0.2">
      <c r="A5" s="212" t="s">
        <v>0</v>
      </c>
      <c r="B5" s="213"/>
      <c r="C5" s="214"/>
      <c r="D5" s="3"/>
    </row>
    <row r="6" spans="1:4" ht="37.5" customHeight="1" x14ac:dyDescent="0.2">
      <c r="A6" s="215"/>
      <c r="B6" s="216"/>
      <c r="C6" s="217"/>
      <c r="D6" s="3"/>
    </row>
    <row r="7" spans="1:4" ht="30" customHeight="1" x14ac:dyDescent="0.2">
      <c r="A7" s="218" t="s">
        <v>43</v>
      </c>
      <c r="B7" s="219"/>
      <c r="C7" s="220"/>
      <c r="D7" s="3"/>
    </row>
  </sheetData>
  <mergeCells count="6">
    <mergeCell ref="A4:C4"/>
    <mergeCell ref="A5:C5"/>
    <mergeCell ref="A6:C6"/>
    <mergeCell ref="A7:C7"/>
    <mergeCell ref="A1:C1"/>
    <mergeCell ref="A2:B2"/>
  </mergeCells>
  <hyperlinks>
    <hyperlink ref="C2" r:id="rId1"/>
    <hyperlink ref="B3"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19" zoomScaleNormal="100" workbookViewId="0">
      <selection activeCell="C31" sqref="C31"/>
    </sheetView>
  </sheetViews>
  <sheetFormatPr defaultColWidth="9.140625" defaultRowHeight="12.75" x14ac:dyDescent="0.2"/>
  <cols>
    <col min="1" max="1" width="13.28515625" style="1" customWidth="1"/>
    <col min="2" max="2" width="57.7109375" style="1" customWidth="1"/>
    <col min="3" max="3" width="71.42578125" style="1" customWidth="1"/>
    <col min="4" max="4" width="19.28515625" style="2" customWidth="1"/>
    <col min="5" max="5" width="20.28515625" style="56" customWidth="1"/>
    <col min="6" max="16384" width="9.140625" style="1"/>
  </cols>
  <sheetData>
    <row r="1" spans="1:5" ht="30" customHeight="1" x14ac:dyDescent="0.25">
      <c r="A1" s="230" t="s">
        <v>96</v>
      </c>
      <c r="B1" s="231"/>
      <c r="C1" s="38"/>
      <c r="D1" s="52"/>
      <c r="E1" s="55"/>
    </row>
    <row r="2" spans="1:5" s="2" customFormat="1" ht="94.9" customHeight="1" x14ac:dyDescent="0.2">
      <c r="A2" s="232" t="s">
        <v>227</v>
      </c>
      <c r="B2" s="233"/>
      <c r="C2" s="39"/>
      <c r="D2" s="34"/>
      <c r="E2" s="34"/>
    </row>
    <row r="3" spans="1:5" s="2" customFormat="1" ht="67.900000000000006" customHeight="1" x14ac:dyDescent="0.2">
      <c r="A3" s="234" t="s">
        <v>225</v>
      </c>
      <c r="B3" s="235"/>
      <c r="C3" s="57"/>
      <c r="D3" s="52"/>
      <c r="E3" s="52"/>
    </row>
    <row r="4" spans="1:5" s="2" customFormat="1" ht="74.45" customHeight="1" x14ac:dyDescent="0.2">
      <c r="A4" s="229" t="s">
        <v>194</v>
      </c>
      <c r="B4" s="229"/>
      <c r="C4" s="58"/>
      <c r="D4" s="52"/>
      <c r="E4" s="52"/>
    </row>
    <row r="5" spans="1:5" s="2" customFormat="1" ht="87" customHeight="1" x14ac:dyDescent="0.2">
      <c r="A5" s="236" t="s">
        <v>226</v>
      </c>
      <c r="B5" s="236"/>
      <c r="C5" s="58"/>
      <c r="D5" s="52"/>
      <c r="E5" s="52"/>
    </row>
    <row r="6" spans="1:5" ht="15.75" customHeight="1" x14ac:dyDescent="0.2">
      <c r="A6" s="53"/>
      <c r="B6" s="53"/>
      <c r="C6" s="40"/>
      <c r="D6" s="52"/>
      <c r="E6" s="55"/>
    </row>
    <row r="7" spans="1:5" ht="28.9" customHeight="1" x14ac:dyDescent="0.2">
      <c r="A7" s="35"/>
      <c r="B7" s="35" t="s">
        <v>196</v>
      </c>
      <c r="C7" s="37" t="s">
        <v>197</v>
      </c>
      <c r="D7" s="54" t="s">
        <v>93</v>
      </c>
      <c r="E7" s="115" t="s">
        <v>94</v>
      </c>
    </row>
    <row r="8" spans="1:5" ht="38.25" x14ac:dyDescent="0.2">
      <c r="A8" s="81" t="s">
        <v>1</v>
      </c>
      <c r="B8" s="109" t="s">
        <v>132</v>
      </c>
      <c r="C8" s="109" t="s">
        <v>133</v>
      </c>
      <c r="D8" s="109" t="s">
        <v>134</v>
      </c>
      <c r="E8" s="108" t="s">
        <v>135</v>
      </c>
    </row>
    <row r="9" spans="1:5" x14ac:dyDescent="0.2">
      <c r="A9" s="227" t="s">
        <v>2</v>
      </c>
      <c r="B9" s="110" t="s">
        <v>3</v>
      </c>
      <c r="C9" s="110" t="s">
        <v>136</v>
      </c>
      <c r="D9" s="110"/>
      <c r="E9" s="87" t="s">
        <v>137</v>
      </c>
    </row>
    <row r="10" spans="1:5" ht="25.5" x14ac:dyDescent="0.2">
      <c r="A10" s="227"/>
      <c r="B10" s="110" t="s">
        <v>4</v>
      </c>
      <c r="C10" s="110" t="s">
        <v>56</v>
      </c>
      <c r="D10" s="110" t="s">
        <v>49</v>
      </c>
      <c r="E10" s="87" t="s">
        <v>103</v>
      </c>
    </row>
    <row r="11" spans="1:5" ht="25.5" x14ac:dyDescent="0.2">
      <c r="A11" s="227"/>
      <c r="B11" s="109" t="s">
        <v>5</v>
      </c>
      <c r="C11" s="109" t="s">
        <v>231</v>
      </c>
      <c r="D11" s="109" t="s">
        <v>50</v>
      </c>
      <c r="E11" s="108" t="s">
        <v>105</v>
      </c>
    </row>
    <row r="12" spans="1:5" ht="38.25" x14ac:dyDescent="0.2">
      <c r="A12" s="227"/>
      <c r="B12" s="109" t="s">
        <v>6</v>
      </c>
      <c r="C12" s="109" t="s">
        <v>232</v>
      </c>
      <c r="D12" s="109"/>
      <c r="E12" s="108" t="s">
        <v>106</v>
      </c>
    </row>
    <row r="13" spans="1:5" ht="25.5" x14ac:dyDescent="0.2">
      <c r="A13" s="227"/>
      <c r="B13" s="109" t="s">
        <v>7</v>
      </c>
      <c r="C13" s="109" t="s">
        <v>233</v>
      </c>
      <c r="D13" s="109" t="s">
        <v>55</v>
      </c>
      <c r="E13" s="108" t="s">
        <v>104</v>
      </c>
    </row>
    <row r="14" spans="1:5" ht="25.5" x14ac:dyDescent="0.2">
      <c r="A14" s="227"/>
      <c r="B14" s="109" t="s">
        <v>8</v>
      </c>
      <c r="C14" s="109" t="s">
        <v>234</v>
      </c>
      <c r="D14" s="109" t="s">
        <v>138</v>
      </c>
      <c r="E14" s="108" t="s">
        <v>48</v>
      </c>
    </row>
    <row r="15" spans="1:5" x14ac:dyDescent="0.2">
      <c r="A15" s="227"/>
      <c r="B15" s="110" t="s">
        <v>9</v>
      </c>
      <c r="C15" s="110" t="s">
        <v>10</v>
      </c>
      <c r="D15" s="110" t="s">
        <v>51</v>
      </c>
      <c r="E15" s="87" t="s">
        <v>107</v>
      </c>
    </row>
    <row r="16" spans="1:5" ht="25.5" x14ac:dyDescent="0.2">
      <c r="A16" s="228"/>
      <c r="B16" s="111" t="s">
        <v>11</v>
      </c>
      <c r="C16" s="111" t="s">
        <v>127</v>
      </c>
      <c r="D16" s="111" t="s">
        <v>52</v>
      </c>
      <c r="E16" s="88" t="s">
        <v>108</v>
      </c>
    </row>
    <row r="17" spans="1:5" ht="38.25" x14ac:dyDescent="0.2">
      <c r="A17" s="226" t="s">
        <v>12</v>
      </c>
      <c r="B17" s="110" t="s">
        <v>13</v>
      </c>
      <c r="C17" s="110" t="s">
        <v>38</v>
      </c>
      <c r="D17" s="110"/>
      <c r="E17" s="87" t="s">
        <v>113</v>
      </c>
    </row>
    <row r="18" spans="1:5" x14ac:dyDescent="0.2">
      <c r="A18" s="227"/>
      <c r="B18" s="109" t="s">
        <v>14</v>
      </c>
      <c r="C18" s="109" t="s">
        <v>15</v>
      </c>
      <c r="D18" s="109"/>
      <c r="E18" s="108" t="s">
        <v>113</v>
      </c>
    </row>
    <row r="19" spans="1:5" x14ac:dyDescent="0.2">
      <c r="A19" s="227"/>
      <c r="B19" s="109" t="s">
        <v>16</v>
      </c>
      <c r="C19" s="109" t="s">
        <v>17</v>
      </c>
      <c r="D19" s="109"/>
      <c r="E19" s="108" t="s">
        <v>113</v>
      </c>
    </row>
    <row r="20" spans="1:5" ht="38.25" x14ac:dyDescent="0.2">
      <c r="A20" s="227"/>
      <c r="B20" s="110" t="s">
        <v>18</v>
      </c>
      <c r="C20" s="110" t="s">
        <v>228</v>
      </c>
      <c r="D20" s="110" t="s">
        <v>53</v>
      </c>
      <c r="E20" s="87"/>
    </row>
    <row r="21" spans="1:5" x14ac:dyDescent="0.2">
      <c r="A21" s="227"/>
      <c r="B21" s="110" t="s">
        <v>44</v>
      </c>
      <c r="C21" s="110" t="s">
        <v>229</v>
      </c>
      <c r="D21" s="110" t="s">
        <v>53</v>
      </c>
      <c r="E21" s="87"/>
    </row>
    <row r="22" spans="1:5" x14ac:dyDescent="0.2">
      <c r="A22" s="227"/>
      <c r="B22" s="109" t="s">
        <v>19</v>
      </c>
      <c r="C22" s="109" t="s">
        <v>59</v>
      </c>
      <c r="D22" s="109" t="s">
        <v>53</v>
      </c>
      <c r="E22" s="108"/>
    </row>
    <row r="23" spans="1:5" x14ac:dyDescent="0.2">
      <c r="A23" s="227"/>
      <c r="B23" s="109" t="s">
        <v>45</v>
      </c>
      <c r="C23" s="109" t="s">
        <v>139</v>
      </c>
      <c r="D23" s="109" t="s">
        <v>53</v>
      </c>
      <c r="E23" s="108"/>
    </row>
    <row r="24" spans="1:5" x14ac:dyDescent="0.2">
      <c r="A24" s="227"/>
      <c r="B24" s="109" t="s">
        <v>20</v>
      </c>
      <c r="C24" s="109" t="s">
        <v>60</v>
      </c>
      <c r="D24" s="109" t="s">
        <v>53</v>
      </c>
      <c r="E24" s="108"/>
    </row>
    <row r="25" spans="1:5" x14ac:dyDescent="0.2">
      <c r="A25" s="228"/>
      <c r="B25" s="109" t="s">
        <v>46</v>
      </c>
      <c r="C25" s="109" t="s">
        <v>140</v>
      </c>
      <c r="D25" s="109" t="s">
        <v>53</v>
      </c>
      <c r="E25" s="108"/>
    </row>
    <row r="26" spans="1:5" ht="38.25" x14ac:dyDescent="0.2">
      <c r="A26" s="226" t="s">
        <v>21</v>
      </c>
      <c r="B26" s="111" t="s">
        <v>22</v>
      </c>
      <c r="C26" s="111" t="s">
        <v>141</v>
      </c>
      <c r="D26" s="111"/>
      <c r="E26" s="88" t="s">
        <v>110</v>
      </c>
    </row>
    <row r="27" spans="1:5" ht="51" x14ac:dyDescent="0.2">
      <c r="A27" s="227"/>
      <c r="B27" s="109" t="s">
        <v>41</v>
      </c>
      <c r="C27" s="109" t="s">
        <v>142</v>
      </c>
      <c r="D27" s="109"/>
      <c r="E27" s="108" t="s">
        <v>112</v>
      </c>
    </row>
    <row r="28" spans="1:5" x14ac:dyDescent="0.2">
      <c r="A28" s="227"/>
      <c r="B28" s="109" t="s">
        <v>23</v>
      </c>
      <c r="C28" s="109" t="s">
        <v>128</v>
      </c>
      <c r="D28" s="109"/>
      <c r="E28" s="108" t="s">
        <v>111</v>
      </c>
    </row>
    <row r="29" spans="1:5" ht="51" x14ac:dyDescent="0.2">
      <c r="A29" s="227"/>
      <c r="B29" s="110" t="s">
        <v>28</v>
      </c>
      <c r="C29" s="110" t="s">
        <v>129</v>
      </c>
      <c r="D29" s="110"/>
      <c r="E29" s="87"/>
    </row>
    <row r="30" spans="1:5" ht="38.25" x14ac:dyDescent="0.2">
      <c r="A30" s="227"/>
      <c r="B30" s="112" t="s">
        <v>42</v>
      </c>
      <c r="C30" s="112" t="s">
        <v>58</v>
      </c>
      <c r="D30" s="112"/>
      <c r="E30" s="92"/>
    </row>
    <row r="31" spans="1:5" ht="38.25" x14ac:dyDescent="0.2">
      <c r="A31" s="227"/>
      <c r="B31" s="110" t="s">
        <v>24</v>
      </c>
      <c r="C31" s="110" t="s">
        <v>130</v>
      </c>
      <c r="D31" s="110" t="s">
        <v>48</v>
      </c>
      <c r="E31" s="87"/>
    </row>
    <row r="32" spans="1:5" x14ac:dyDescent="0.2">
      <c r="A32" s="227"/>
      <c r="B32" s="113" t="s">
        <v>25</v>
      </c>
      <c r="C32" s="113" t="s">
        <v>86</v>
      </c>
      <c r="D32" s="113" t="s">
        <v>48</v>
      </c>
      <c r="E32" s="95"/>
    </row>
    <row r="33" spans="1:5" ht="25.5" x14ac:dyDescent="0.2">
      <c r="A33" s="228"/>
      <c r="B33" s="112" t="s">
        <v>47</v>
      </c>
      <c r="C33" s="112" t="s">
        <v>131</v>
      </c>
      <c r="D33" s="112" t="s">
        <v>48</v>
      </c>
      <c r="E33" s="92"/>
    </row>
    <row r="34" spans="1:5" ht="25.5" x14ac:dyDescent="0.2">
      <c r="A34" s="81" t="s">
        <v>26</v>
      </c>
      <c r="B34" s="110" t="s">
        <v>29</v>
      </c>
      <c r="C34" s="110" t="s">
        <v>57</v>
      </c>
      <c r="D34" s="110" t="s">
        <v>54</v>
      </c>
      <c r="E34" s="87" t="s">
        <v>109</v>
      </c>
    </row>
    <row r="35" spans="1:5" ht="25.5" x14ac:dyDescent="0.2">
      <c r="A35" s="36" t="s">
        <v>27</v>
      </c>
      <c r="B35" s="114" t="s">
        <v>27</v>
      </c>
      <c r="C35" s="114" t="s">
        <v>95</v>
      </c>
      <c r="D35" s="114"/>
      <c r="E35" s="93" t="s">
        <v>102</v>
      </c>
    </row>
  </sheetData>
  <mergeCells count="8">
    <mergeCell ref="A17:A25"/>
    <mergeCell ref="A4:B4"/>
    <mergeCell ref="A1:B1"/>
    <mergeCell ref="A26:A33"/>
    <mergeCell ref="A2:B2"/>
    <mergeCell ref="A3:B3"/>
    <mergeCell ref="A9:A16"/>
    <mergeCell ref="A5:B5"/>
  </mergeCells>
  <hyperlinks>
    <hyperlink ref="E35" r:id="rId1"/>
    <hyperlink ref="E10" r:id="rId2"/>
    <hyperlink ref="E13" r:id="rId3"/>
    <hyperlink ref="E11" r:id="rId4"/>
    <hyperlink ref="E12" r:id="rId5"/>
    <hyperlink ref="E15" r:id="rId6"/>
    <hyperlink ref="E16" r:id="rId7"/>
    <hyperlink ref="E34" r:id="rId8"/>
    <hyperlink ref="E26" r:id="rId9"/>
    <hyperlink ref="E28" r:id="rId10"/>
    <hyperlink ref="E27" r:id="rId11"/>
    <hyperlink ref="E17" r:id="rId12"/>
    <hyperlink ref="E18" r:id="rId13"/>
    <hyperlink ref="E19" r:id="rId14"/>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73"/>
  <sheetViews>
    <sheetView topLeftCell="M1" zoomScale="85" zoomScaleNormal="85" zoomScaleSheetLayoutView="100" workbookViewId="0">
      <pane ySplit="4" topLeftCell="A389" activePane="bottomLeft" state="frozen"/>
      <selection pane="bottomLeft" activeCell="X433" sqref="X433"/>
    </sheetView>
  </sheetViews>
  <sheetFormatPr defaultColWidth="10.7109375" defaultRowHeight="15.75" customHeight="1" x14ac:dyDescent="0.2"/>
  <cols>
    <col min="1" max="1" width="13.140625" style="173" customWidth="1"/>
    <col min="2" max="2" width="10.7109375" style="179"/>
    <col min="3" max="3" width="32.85546875" style="59" customWidth="1"/>
    <col min="4" max="4" width="26.5703125" style="59" customWidth="1"/>
    <col min="5" max="7" width="10.7109375" style="59" customWidth="1"/>
    <col min="8" max="8" width="15.28515625" style="59" customWidth="1"/>
    <col min="9" max="9" width="10.7109375" style="61" customWidth="1"/>
    <col min="10" max="10" width="8" style="59" customWidth="1"/>
    <col min="11" max="11" width="10.7109375" style="179" customWidth="1"/>
    <col min="12" max="12" width="10.7109375" style="59" customWidth="1"/>
    <col min="13" max="13" width="10" style="59" customWidth="1"/>
    <col min="14" max="14" width="12.42578125" style="59" customWidth="1"/>
    <col min="15" max="15" width="14.5703125" style="59" customWidth="1"/>
    <col min="16" max="16" width="12.85546875" style="59" customWidth="1"/>
    <col min="17" max="17" width="11.5703125" style="59" customWidth="1"/>
    <col min="18" max="18" width="14.7109375" style="59" customWidth="1"/>
    <col min="19" max="19" width="10.7109375" style="61" customWidth="1"/>
    <col min="20" max="20" width="10.7109375" style="59" customWidth="1"/>
    <col min="21" max="21" width="13.28515625" style="59" customWidth="1"/>
    <col min="22" max="23" width="10.7109375" style="59" customWidth="1"/>
    <col min="24" max="24" width="27.42578125" style="59" customWidth="1"/>
    <col min="25" max="26" width="10.7109375" style="59" customWidth="1"/>
    <col min="27" max="27" width="13.7109375" style="59" customWidth="1"/>
    <col min="28" max="28" width="22.140625" style="119" customWidth="1"/>
    <col min="29" max="29" width="45.7109375" style="59" customWidth="1"/>
    <col min="30" max="16384" width="10.7109375" style="59"/>
  </cols>
  <sheetData>
    <row r="1" spans="1:30" s="122" customFormat="1" ht="15.75" customHeight="1" x14ac:dyDescent="0.2">
      <c r="A1" s="120" t="s">
        <v>237</v>
      </c>
      <c r="B1" s="77"/>
      <c r="C1" s="77"/>
      <c r="D1" s="77"/>
      <c r="E1" s="77"/>
      <c r="F1" s="77"/>
      <c r="G1" s="77"/>
      <c r="I1" s="241" t="s">
        <v>224</v>
      </c>
      <c r="J1" s="241"/>
      <c r="K1" s="242" t="s">
        <v>219</v>
      </c>
      <c r="L1" s="242"/>
      <c r="M1" s="243" t="s">
        <v>220</v>
      </c>
      <c r="N1" s="243"/>
      <c r="O1" s="77"/>
      <c r="P1" s="77"/>
      <c r="Q1" s="77"/>
      <c r="R1" s="77"/>
      <c r="S1" s="121"/>
    </row>
    <row r="2" spans="1:30" s="122" customFormat="1" ht="17.45" customHeight="1" thickBot="1" x14ac:dyDescent="0.25">
      <c r="A2" s="120" t="s">
        <v>238</v>
      </c>
      <c r="B2" s="77"/>
      <c r="C2" s="77"/>
      <c r="D2" s="77"/>
      <c r="E2" s="77"/>
      <c r="F2" s="77"/>
      <c r="G2" s="77"/>
      <c r="I2" s="241"/>
      <c r="J2" s="241"/>
      <c r="K2" s="242"/>
      <c r="L2" s="242"/>
      <c r="M2" s="243"/>
      <c r="N2" s="243"/>
      <c r="O2" s="77"/>
      <c r="P2" s="77"/>
      <c r="Q2" s="77"/>
      <c r="R2" s="77"/>
      <c r="S2" s="121"/>
    </row>
    <row r="3" spans="1:30" s="60" customFormat="1" ht="23.45" customHeight="1" x14ac:dyDescent="0.2">
      <c r="A3" s="172"/>
      <c r="B3" s="172"/>
      <c r="C3" s="84"/>
      <c r="D3" s="237" t="s">
        <v>230</v>
      </c>
      <c r="E3" s="238"/>
      <c r="F3" s="238"/>
      <c r="G3" s="239"/>
      <c r="H3" s="83"/>
      <c r="I3" s="84"/>
      <c r="J3" s="83"/>
      <c r="K3" s="182"/>
      <c r="L3" s="83"/>
      <c r="M3" s="83"/>
      <c r="N3" s="83"/>
      <c r="O3" s="83"/>
      <c r="P3" s="83"/>
      <c r="Q3" s="83"/>
      <c r="R3" s="83"/>
      <c r="S3" s="84"/>
      <c r="T3" s="240"/>
      <c r="U3" s="240"/>
      <c r="V3" s="240"/>
      <c r="W3" s="83"/>
      <c r="X3" s="83"/>
      <c r="Y3" s="83"/>
      <c r="Z3" s="83"/>
      <c r="AA3" s="83"/>
      <c r="AB3" s="117"/>
    </row>
    <row r="4" spans="1:30" s="78" customFormat="1" ht="76.900000000000006" customHeight="1" x14ac:dyDescent="0.2">
      <c r="A4" s="89" t="s">
        <v>132</v>
      </c>
      <c r="B4" s="96" t="s">
        <v>3</v>
      </c>
      <c r="C4" s="96" t="s">
        <v>4</v>
      </c>
      <c r="D4" s="89" t="s">
        <v>5</v>
      </c>
      <c r="E4" s="89" t="s">
        <v>6</v>
      </c>
      <c r="F4" s="89" t="s">
        <v>195</v>
      </c>
      <c r="G4" s="89" t="s">
        <v>8</v>
      </c>
      <c r="H4" s="97" t="s">
        <v>9</v>
      </c>
      <c r="I4" s="98" t="s">
        <v>11</v>
      </c>
      <c r="J4" s="97" t="s">
        <v>13</v>
      </c>
      <c r="K4" s="89" t="s">
        <v>14</v>
      </c>
      <c r="L4" s="89" t="s">
        <v>16</v>
      </c>
      <c r="M4" s="97" t="s">
        <v>18</v>
      </c>
      <c r="N4" s="97" t="s">
        <v>44</v>
      </c>
      <c r="O4" s="89" t="s">
        <v>19</v>
      </c>
      <c r="P4" s="89" t="s">
        <v>45</v>
      </c>
      <c r="Q4" s="89" t="s">
        <v>20</v>
      </c>
      <c r="R4" s="89" t="s">
        <v>46</v>
      </c>
      <c r="S4" s="98" t="s">
        <v>22</v>
      </c>
      <c r="T4" s="89" t="s">
        <v>41</v>
      </c>
      <c r="U4" s="89" t="s">
        <v>23</v>
      </c>
      <c r="V4" s="82" t="s">
        <v>28</v>
      </c>
      <c r="W4" s="90" t="s">
        <v>42</v>
      </c>
      <c r="X4" s="82" t="s">
        <v>24</v>
      </c>
      <c r="Y4" s="94" t="s">
        <v>213</v>
      </c>
      <c r="Z4" s="90" t="s">
        <v>214</v>
      </c>
      <c r="AA4" s="82" t="s">
        <v>29</v>
      </c>
      <c r="AB4" s="116" t="s">
        <v>27</v>
      </c>
      <c r="AC4" s="207" t="s">
        <v>1345</v>
      </c>
      <c r="AD4" s="91"/>
    </row>
    <row r="5" spans="1:30" s="85" customFormat="1" ht="15.75" customHeight="1" x14ac:dyDescent="0.2">
      <c r="A5" s="174">
        <v>43182</v>
      </c>
      <c r="B5" s="175" t="s">
        <v>247</v>
      </c>
      <c r="C5" s="177" t="s">
        <v>248</v>
      </c>
      <c r="D5" s="183"/>
      <c r="E5" s="179"/>
      <c r="F5" s="86"/>
      <c r="G5" s="86"/>
      <c r="H5" s="87" t="s">
        <v>775</v>
      </c>
      <c r="I5" s="180">
        <v>43237</v>
      </c>
      <c r="J5" s="87" t="s">
        <v>30</v>
      </c>
      <c r="K5" s="179"/>
      <c r="L5" s="86"/>
      <c r="M5" s="87"/>
      <c r="N5" s="87"/>
      <c r="O5" s="86"/>
      <c r="P5"/>
      <c r="Q5" s="86"/>
      <c r="R5"/>
      <c r="S5" s="180">
        <v>43193</v>
      </c>
      <c r="T5" s="187"/>
      <c r="U5" s="86"/>
      <c r="V5" s="197">
        <v>1398</v>
      </c>
      <c r="W5" s="92"/>
      <c r="X5" s="87"/>
      <c r="Y5" s="203">
        <v>0</v>
      </c>
      <c r="Z5" s="200">
        <v>1398</v>
      </c>
      <c r="AA5" s="87" t="s">
        <v>39</v>
      </c>
      <c r="AB5" s="118"/>
      <c r="AC5" s="208" t="s">
        <v>1346</v>
      </c>
      <c r="AD5" s="77"/>
    </row>
    <row r="6" spans="1:30" s="85" customFormat="1" ht="15.75" customHeight="1" x14ac:dyDescent="0.2">
      <c r="A6" s="174">
        <v>43103</v>
      </c>
      <c r="B6" s="176">
        <v>29692300</v>
      </c>
      <c r="C6" s="177" t="s">
        <v>249</v>
      </c>
      <c r="D6" s="179"/>
      <c r="E6" s="179"/>
      <c r="F6" s="86"/>
      <c r="G6" s="86"/>
      <c r="H6" s="87" t="s">
        <v>776</v>
      </c>
      <c r="I6" s="180">
        <v>43213</v>
      </c>
      <c r="J6" s="87" t="s">
        <v>30</v>
      </c>
      <c r="K6" s="183" t="s">
        <v>31</v>
      </c>
      <c r="L6" s="86"/>
      <c r="M6" s="87"/>
      <c r="N6" s="87"/>
      <c r="O6" s="86"/>
      <c r="P6" s="86"/>
      <c r="Q6" s="86"/>
      <c r="R6" s="86"/>
      <c r="S6" s="180">
        <v>43195</v>
      </c>
      <c r="T6" s="187"/>
      <c r="U6" s="86"/>
      <c r="V6" s="197">
        <v>2138.58</v>
      </c>
      <c r="W6" s="92"/>
      <c r="X6" s="87"/>
      <c r="Y6" s="203">
        <v>1069.29</v>
      </c>
      <c r="Z6" s="200">
        <v>1069.29</v>
      </c>
      <c r="AA6" s="87" t="s">
        <v>39</v>
      </c>
      <c r="AB6" s="118"/>
      <c r="AC6" s="208" t="s">
        <v>1347</v>
      </c>
      <c r="AD6" s="77"/>
    </row>
    <row r="7" spans="1:30" s="85" customFormat="1" ht="15.75" customHeight="1" x14ac:dyDescent="0.2">
      <c r="A7" s="174">
        <v>43168</v>
      </c>
      <c r="B7" s="175" t="s">
        <v>247</v>
      </c>
      <c r="C7" s="177" t="s">
        <v>250</v>
      </c>
      <c r="D7" s="179"/>
      <c r="E7" s="179"/>
      <c r="F7" s="86"/>
      <c r="G7" s="86"/>
      <c r="H7" s="87" t="s">
        <v>777</v>
      </c>
      <c r="I7" s="180">
        <v>43216</v>
      </c>
      <c r="J7" s="87" t="s">
        <v>30</v>
      </c>
      <c r="K7" s="179"/>
      <c r="L7" s="86"/>
      <c r="M7" s="87"/>
      <c r="N7" s="87"/>
      <c r="O7" s="86"/>
      <c r="P7" s="86"/>
      <c r="Q7" s="86"/>
      <c r="R7" s="86"/>
      <c r="S7" s="180">
        <v>43195</v>
      </c>
      <c r="T7" s="187"/>
      <c r="U7" s="86"/>
      <c r="V7" s="197">
        <v>2550</v>
      </c>
      <c r="W7" s="92"/>
      <c r="X7" s="87" t="s">
        <v>149</v>
      </c>
      <c r="Y7" s="203">
        <v>0</v>
      </c>
      <c r="Z7" s="200">
        <v>2550</v>
      </c>
      <c r="AA7" s="87" t="s">
        <v>39</v>
      </c>
      <c r="AB7" s="118"/>
      <c r="AC7" s="208" t="s">
        <v>1348</v>
      </c>
      <c r="AD7" s="77"/>
    </row>
    <row r="8" spans="1:30" s="85" customFormat="1" ht="15.75" customHeight="1" x14ac:dyDescent="0.2">
      <c r="A8" s="174">
        <v>43147</v>
      </c>
      <c r="B8" s="175" t="s">
        <v>247</v>
      </c>
      <c r="C8" s="177" t="s">
        <v>251</v>
      </c>
      <c r="D8" s="179"/>
      <c r="E8" s="179"/>
      <c r="F8" s="86"/>
      <c r="G8" s="86"/>
      <c r="H8" s="87" t="s">
        <v>778</v>
      </c>
      <c r="I8" s="180">
        <v>43151</v>
      </c>
      <c r="J8" s="87" t="s">
        <v>30</v>
      </c>
      <c r="K8" s="179"/>
      <c r="L8" s="86"/>
      <c r="M8" s="87"/>
      <c r="N8" s="87"/>
      <c r="O8" s="86"/>
      <c r="P8" s="86"/>
      <c r="Q8" s="86"/>
      <c r="R8" s="86"/>
      <c r="S8" s="180">
        <v>43195</v>
      </c>
      <c r="T8" s="187"/>
      <c r="U8" s="86"/>
      <c r="V8" s="197">
        <v>3068.15</v>
      </c>
      <c r="W8" s="92"/>
      <c r="X8" s="87"/>
      <c r="Y8" s="203">
        <v>0</v>
      </c>
      <c r="Z8" s="200">
        <v>3068.15</v>
      </c>
      <c r="AA8" s="87" t="s">
        <v>39</v>
      </c>
      <c r="AB8" s="118"/>
      <c r="AC8" s="208" t="s">
        <v>1349</v>
      </c>
      <c r="AD8" s="77"/>
    </row>
    <row r="9" spans="1:30" s="85" customFormat="1" ht="15.75" customHeight="1" x14ac:dyDescent="0.2">
      <c r="A9" s="174">
        <v>43158</v>
      </c>
      <c r="B9" s="175" t="s">
        <v>247</v>
      </c>
      <c r="C9" s="177" t="s">
        <v>252</v>
      </c>
      <c r="D9" s="179"/>
      <c r="E9" s="179"/>
      <c r="F9" s="86"/>
      <c r="G9" s="86"/>
      <c r="H9" s="87" t="s">
        <v>779</v>
      </c>
      <c r="I9" s="180">
        <v>43235</v>
      </c>
      <c r="J9" s="87" t="s">
        <v>30</v>
      </c>
      <c r="K9" s="179"/>
      <c r="L9" s="86"/>
      <c r="M9" s="87"/>
      <c r="N9" s="87"/>
      <c r="O9" s="86"/>
      <c r="P9" s="86"/>
      <c r="Q9" s="86"/>
      <c r="R9" s="86"/>
      <c r="S9" s="180">
        <v>43195</v>
      </c>
      <c r="T9" s="187"/>
      <c r="U9" s="86"/>
      <c r="V9" s="197">
        <v>1668.1</v>
      </c>
      <c r="W9" s="92"/>
      <c r="X9" s="87"/>
      <c r="Y9" s="203">
        <v>0</v>
      </c>
      <c r="Z9" s="200">
        <v>1668.1</v>
      </c>
      <c r="AA9" s="87" t="s">
        <v>39</v>
      </c>
      <c r="AB9" s="118"/>
      <c r="AC9" s="208" t="s">
        <v>1350</v>
      </c>
      <c r="AD9" s="77"/>
    </row>
    <row r="10" spans="1:30" s="85" customFormat="1" ht="15.75" customHeight="1" x14ac:dyDescent="0.2">
      <c r="A10" s="174">
        <v>43173</v>
      </c>
      <c r="B10" s="175" t="s">
        <v>247</v>
      </c>
      <c r="C10" s="177" t="s">
        <v>253</v>
      </c>
      <c r="D10" s="179"/>
      <c r="E10" s="179"/>
      <c r="F10" s="86"/>
      <c r="G10" s="86"/>
      <c r="H10" s="87" t="s">
        <v>780</v>
      </c>
      <c r="I10" s="180">
        <v>43173</v>
      </c>
      <c r="J10" s="87" t="s">
        <v>30</v>
      </c>
      <c r="K10" s="179"/>
      <c r="L10" s="86"/>
      <c r="M10" s="87"/>
      <c r="N10" s="87"/>
      <c r="O10" s="86"/>
      <c r="P10" s="86"/>
      <c r="Q10" s="86"/>
      <c r="R10" s="86"/>
      <c r="S10" s="180">
        <v>43195</v>
      </c>
      <c r="T10" s="187"/>
      <c r="U10" s="86"/>
      <c r="V10" s="197">
        <v>1710.86</v>
      </c>
      <c r="W10" s="92"/>
      <c r="X10" s="87" t="s">
        <v>144</v>
      </c>
      <c r="Y10" s="203">
        <v>0</v>
      </c>
      <c r="Z10" s="200">
        <v>1710.86</v>
      </c>
      <c r="AA10" s="87" t="s">
        <v>39</v>
      </c>
      <c r="AB10" s="118"/>
      <c r="AC10" s="208" t="s">
        <v>1351</v>
      </c>
      <c r="AD10" s="77"/>
    </row>
    <row r="11" spans="1:30" s="85" customFormat="1" ht="15.75" customHeight="1" x14ac:dyDescent="0.2">
      <c r="A11" s="174">
        <v>43147</v>
      </c>
      <c r="B11" s="176">
        <v>29615241</v>
      </c>
      <c r="C11" s="177" t="s">
        <v>254</v>
      </c>
      <c r="D11" s="179"/>
      <c r="E11" s="179"/>
      <c r="F11" s="86"/>
      <c r="G11" s="86"/>
      <c r="H11" s="87" t="s">
        <v>781</v>
      </c>
      <c r="I11" s="180">
        <v>43147</v>
      </c>
      <c r="J11" s="87" t="s">
        <v>30</v>
      </c>
      <c r="K11" s="179"/>
      <c r="L11" s="86"/>
      <c r="M11" s="87"/>
      <c r="N11" s="87"/>
      <c r="O11" s="86"/>
      <c r="P11" s="86"/>
      <c r="Q11" s="86"/>
      <c r="R11" s="86"/>
      <c r="S11" s="180">
        <v>43195</v>
      </c>
      <c r="T11" s="187"/>
      <c r="U11" s="86"/>
      <c r="V11" s="197">
        <v>3254.09</v>
      </c>
      <c r="W11" s="92"/>
      <c r="X11" s="87"/>
      <c r="Y11" s="203">
        <v>0</v>
      </c>
      <c r="Z11" s="200">
        <v>3254.09</v>
      </c>
      <c r="AA11" s="87" t="s">
        <v>39</v>
      </c>
      <c r="AB11" s="118"/>
      <c r="AC11" s="208" t="s">
        <v>1347</v>
      </c>
      <c r="AD11" s="77"/>
    </row>
    <row r="12" spans="1:30" s="85" customFormat="1" ht="15.75" customHeight="1" x14ac:dyDescent="0.2">
      <c r="A12" s="174">
        <v>43182</v>
      </c>
      <c r="B12" s="175" t="s">
        <v>247</v>
      </c>
      <c r="C12" s="177" t="s">
        <v>255</v>
      </c>
      <c r="D12" s="179"/>
      <c r="E12" s="179"/>
      <c r="F12" s="86"/>
      <c r="G12" s="86"/>
      <c r="H12" s="87" t="s">
        <v>782</v>
      </c>
      <c r="I12" s="180">
        <v>43230</v>
      </c>
      <c r="J12" s="87" t="s">
        <v>30</v>
      </c>
      <c r="K12" s="179"/>
      <c r="L12" s="86"/>
      <c r="M12" s="87"/>
      <c r="N12" s="87"/>
      <c r="O12" s="86"/>
      <c r="P12" s="86"/>
      <c r="Q12" s="86"/>
      <c r="R12" s="86"/>
      <c r="S12" s="180">
        <v>43196</v>
      </c>
      <c r="T12" s="187"/>
      <c r="U12" s="86"/>
      <c r="V12" s="197">
        <v>1632</v>
      </c>
      <c r="W12" s="92"/>
      <c r="X12" s="87" t="s">
        <v>149</v>
      </c>
      <c r="Y12" s="203">
        <v>0</v>
      </c>
      <c r="Z12" s="200">
        <v>1632</v>
      </c>
      <c r="AA12" s="87" t="s">
        <v>39</v>
      </c>
      <c r="AB12" s="118"/>
      <c r="AC12" s="208" t="s">
        <v>1352</v>
      </c>
      <c r="AD12" s="77"/>
    </row>
    <row r="13" spans="1:30" s="85" customFormat="1" ht="15.75" customHeight="1" x14ac:dyDescent="0.2">
      <c r="A13" s="174">
        <v>43147</v>
      </c>
      <c r="B13" s="175" t="s">
        <v>247</v>
      </c>
      <c r="C13" s="177" t="s">
        <v>256</v>
      </c>
      <c r="D13" s="179"/>
      <c r="E13" s="179"/>
      <c r="F13" s="86"/>
      <c r="G13" s="86"/>
      <c r="H13" s="87" t="s">
        <v>783</v>
      </c>
      <c r="I13" s="180">
        <v>43208</v>
      </c>
      <c r="J13" s="87" t="s">
        <v>30</v>
      </c>
      <c r="K13" s="179"/>
      <c r="L13" s="86"/>
      <c r="M13" s="87"/>
      <c r="N13" s="87"/>
      <c r="O13" s="86"/>
      <c r="P13" s="86"/>
      <c r="Q13" s="86"/>
      <c r="R13" s="86"/>
      <c r="S13" s="180">
        <v>43200</v>
      </c>
      <c r="T13" s="187"/>
      <c r="U13" s="86"/>
      <c r="V13" s="197">
        <v>1591.2</v>
      </c>
      <c r="W13" s="92"/>
      <c r="X13" s="87" t="s">
        <v>149</v>
      </c>
      <c r="Y13" s="203">
        <v>0</v>
      </c>
      <c r="Z13" s="200">
        <v>1591.2</v>
      </c>
      <c r="AA13" s="87" t="s">
        <v>39</v>
      </c>
      <c r="AB13" s="118"/>
      <c r="AC13" s="208" t="s">
        <v>1353</v>
      </c>
      <c r="AD13" s="77"/>
    </row>
    <row r="14" spans="1:30" s="85" customFormat="1" ht="15.75" customHeight="1" x14ac:dyDescent="0.2">
      <c r="A14" s="174">
        <v>43178</v>
      </c>
      <c r="B14" s="176">
        <v>29572137</v>
      </c>
      <c r="C14" s="177" t="s">
        <v>257</v>
      </c>
      <c r="D14" s="179"/>
      <c r="E14" s="179"/>
      <c r="F14" s="86"/>
      <c r="G14" s="86"/>
      <c r="H14" s="87" t="s">
        <v>784</v>
      </c>
      <c r="I14" s="180">
        <v>43179</v>
      </c>
      <c r="J14" s="87" t="s">
        <v>30</v>
      </c>
      <c r="K14" s="179"/>
      <c r="L14" s="86"/>
      <c r="M14" s="87"/>
      <c r="N14" s="87"/>
      <c r="O14" s="86"/>
      <c r="P14" s="86"/>
      <c r="Q14" s="86"/>
      <c r="R14" s="86"/>
      <c r="S14" s="180">
        <v>43200</v>
      </c>
      <c r="T14" s="187"/>
      <c r="U14" s="86"/>
      <c r="V14" s="197">
        <v>2789.22</v>
      </c>
      <c r="W14" s="92"/>
      <c r="X14" s="87"/>
      <c r="Y14" s="203">
        <v>0</v>
      </c>
      <c r="Z14" s="200">
        <v>2789.22</v>
      </c>
      <c r="AA14" s="87" t="s">
        <v>39</v>
      </c>
      <c r="AB14" s="118"/>
      <c r="AC14" s="208" t="s">
        <v>1347</v>
      </c>
      <c r="AD14" s="77"/>
    </row>
    <row r="15" spans="1:30" s="85" customFormat="1" ht="15.75" customHeight="1" x14ac:dyDescent="0.2">
      <c r="A15" s="174">
        <v>43180</v>
      </c>
      <c r="B15" s="175" t="s">
        <v>247</v>
      </c>
      <c r="C15" s="177" t="s">
        <v>258</v>
      </c>
      <c r="D15" s="179"/>
      <c r="E15" s="179"/>
      <c r="F15" s="86"/>
      <c r="G15" s="86"/>
      <c r="H15" s="87" t="s">
        <v>785</v>
      </c>
      <c r="I15" s="180">
        <v>43181</v>
      </c>
      <c r="J15" s="87" t="s">
        <v>30</v>
      </c>
      <c r="K15" s="179"/>
      <c r="L15" s="86"/>
      <c r="M15" s="87"/>
      <c r="N15" s="87"/>
      <c r="O15" s="86"/>
      <c r="P15" s="86"/>
      <c r="Q15" s="86"/>
      <c r="R15" s="86"/>
      <c r="S15" s="180">
        <v>43200</v>
      </c>
      <c r="T15" s="187"/>
      <c r="U15" s="86"/>
      <c r="V15" s="197">
        <v>1020</v>
      </c>
      <c r="W15" s="92"/>
      <c r="X15" s="87" t="s">
        <v>149</v>
      </c>
      <c r="Y15" s="203">
        <v>0</v>
      </c>
      <c r="Z15" s="200">
        <v>1020</v>
      </c>
      <c r="AA15" s="87" t="s">
        <v>39</v>
      </c>
      <c r="AB15" s="118"/>
      <c r="AC15" s="208" t="s">
        <v>1353</v>
      </c>
      <c r="AD15" s="77"/>
    </row>
    <row r="16" spans="1:30" s="85" customFormat="1" ht="15.75" customHeight="1" x14ac:dyDescent="0.2">
      <c r="A16" s="174">
        <v>43159</v>
      </c>
      <c r="B16" s="175" t="s">
        <v>247</v>
      </c>
      <c r="C16" s="177" t="s">
        <v>259</v>
      </c>
      <c r="D16" s="179"/>
      <c r="E16" s="179"/>
      <c r="F16" s="86"/>
      <c r="G16" s="86"/>
      <c r="H16" s="87" t="s">
        <v>786</v>
      </c>
      <c r="I16" s="180">
        <v>43202</v>
      </c>
      <c r="J16" s="87" t="s">
        <v>30</v>
      </c>
      <c r="K16" s="179"/>
      <c r="L16" s="86"/>
      <c r="M16" s="87"/>
      <c r="N16" s="87"/>
      <c r="O16" s="188"/>
      <c r="P16" s="86"/>
      <c r="Q16" s="86"/>
      <c r="R16" s="86"/>
      <c r="S16" s="180">
        <v>43200</v>
      </c>
      <c r="T16" s="187"/>
      <c r="U16" s="86"/>
      <c r="V16" s="197">
        <v>2040</v>
      </c>
      <c r="W16" s="92"/>
      <c r="X16" s="87"/>
      <c r="Y16" s="203">
        <v>0</v>
      </c>
      <c r="Z16" s="200">
        <v>2040</v>
      </c>
      <c r="AA16" s="87" t="s">
        <v>39</v>
      </c>
      <c r="AB16" s="118"/>
      <c r="AC16" s="208" t="s">
        <v>1348</v>
      </c>
      <c r="AD16" s="77"/>
    </row>
    <row r="17" spans="1:30" s="85" customFormat="1" ht="15.75" customHeight="1" x14ac:dyDescent="0.2">
      <c r="A17" s="174">
        <v>43180</v>
      </c>
      <c r="B17" s="175" t="s">
        <v>247</v>
      </c>
      <c r="C17" s="177" t="s">
        <v>260</v>
      </c>
      <c r="D17" s="179"/>
      <c r="E17" s="179"/>
      <c r="F17" s="86"/>
      <c r="G17" s="86"/>
      <c r="H17" s="87" t="s">
        <v>787</v>
      </c>
      <c r="I17" s="180">
        <v>43231</v>
      </c>
      <c r="J17" s="87" t="s">
        <v>30</v>
      </c>
      <c r="K17" s="179"/>
      <c r="L17" s="86"/>
      <c r="M17" s="87"/>
      <c r="N17" s="87"/>
      <c r="O17" s="170"/>
      <c r="P17" s="86"/>
      <c r="Q17" s="86"/>
      <c r="R17" s="86"/>
      <c r="S17" s="180">
        <v>43200</v>
      </c>
      <c r="T17" s="187"/>
      <c r="U17" s="86"/>
      <c r="V17" s="197">
        <v>4210.4399999999996</v>
      </c>
      <c r="W17" s="92"/>
      <c r="X17" s="87"/>
      <c r="Y17" s="203">
        <v>0</v>
      </c>
      <c r="Z17" s="200">
        <v>4210.4399999999996</v>
      </c>
      <c r="AA17" s="87" t="s">
        <v>39</v>
      </c>
      <c r="AB17" s="118"/>
      <c r="AC17" s="208" t="s">
        <v>1354</v>
      </c>
      <c r="AD17" s="77"/>
    </row>
    <row r="18" spans="1:30" s="85" customFormat="1" ht="12.6" customHeight="1" x14ac:dyDescent="0.2">
      <c r="A18" s="174">
        <v>43174</v>
      </c>
      <c r="B18" s="175" t="s">
        <v>247</v>
      </c>
      <c r="C18" s="177" t="s">
        <v>261</v>
      </c>
      <c r="D18" s="179"/>
      <c r="E18" s="179"/>
      <c r="F18" s="86"/>
      <c r="G18" s="86"/>
      <c r="H18" s="87" t="s">
        <v>788</v>
      </c>
      <c r="I18" s="180">
        <v>43174</v>
      </c>
      <c r="J18" s="87" t="s">
        <v>30</v>
      </c>
      <c r="K18" s="179"/>
      <c r="L18" s="86"/>
      <c r="M18" s="87"/>
      <c r="N18" s="87"/>
      <c r="O18" s="86"/>
      <c r="P18" s="86"/>
      <c r="Q18" s="86"/>
      <c r="R18" s="86"/>
      <c r="S18" s="180">
        <v>43201</v>
      </c>
      <c r="T18" s="187"/>
      <c r="U18" s="86"/>
      <c r="V18" s="197">
        <v>3421.73</v>
      </c>
      <c r="W18" s="92"/>
      <c r="X18" s="87" t="s">
        <v>144</v>
      </c>
      <c r="Y18" s="203">
        <v>0</v>
      </c>
      <c r="Z18" s="200">
        <v>3421.73</v>
      </c>
      <c r="AA18" s="87" t="s">
        <v>39</v>
      </c>
      <c r="AB18" s="118"/>
      <c r="AC18" s="208" t="s">
        <v>1355</v>
      </c>
      <c r="AD18" s="77"/>
    </row>
    <row r="19" spans="1:30" s="68" customFormat="1" ht="15.75" customHeight="1" x14ac:dyDescent="0.2">
      <c r="A19" s="174">
        <v>42977</v>
      </c>
      <c r="B19" s="175" t="s">
        <v>247</v>
      </c>
      <c r="C19" s="177" t="s">
        <v>262</v>
      </c>
      <c r="D19" s="179"/>
      <c r="E19" s="179"/>
      <c r="F19" s="86"/>
      <c r="G19" s="86"/>
      <c r="H19" s="87" t="s">
        <v>789</v>
      </c>
      <c r="I19" s="180">
        <v>42977</v>
      </c>
      <c r="J19" s="87" t="s">
        <v>30</v>
      </c>
      <c r="K19" s="179"/>
      <c r="L19" s="86"/>
      <c r="M19" s="87"/>
      <c r="N19" s="87"/>
      <c r="O19" s="86"/>
      <c r="P19" s="86"/>
      <c r="Q19" s="86"/>
      <c r="R19" s="186"/>
      <c r="S19" s="180">
        <v>43201</v>
      </c>
      <c r="T19" s="187"/>
      <c r="U19" s="86"/>
      <c r="V19" s="197">
        <v>3240</v>
      </c>
      <c r="W19" s="92"/>
      <c r="X19" s="87"/>
      <c r="Y19" s="203">
        <v>0</v>
      </c>
      <c r="Z19" s="200">
        <v>3240</v>
      </c>
      <c r="AA19" s="87" t="s">
        <v>39</v>
      </c>
      <c r="AB19" s="118"/>
      <c r="AC19" s="208" t="s">
        <v>1347</v>
      </c>
    </row>
    <row r="20" spans="1:30" ht="15.75" customHeight="1" x14ac:dyDescent="0.2">
      <c r="A20" s="174">
        <v>43151</v>
      </c>
      <c r="B20" s="175" t="s">
        <v>247</v>
      </c>
      <c r="C20" s="177" t="s">
        <v>263</v>
      </c>
      <c r="D20" s="179"/>
      <c r="E20" s="179"/>
      <c r="F20" s="170"/>
      <c r="G20" s="170"/>
      <c r="H20" s="169" t="s">
        <v>790</v>
      </c>
      <c r="I20" s="180">
        <v>43237</v>
      </c>
      <c r="J20" s="87" t="s">
        <v>30</v>
      </c>
      <c r="L20" s="170"/>
      <c r="M20" s="169"/>
      <c r="N20" s="169"/>
      <c r="O20" s="170"/>
      <c r="P20" s="170"/>
      <c r="Q20" s="170"/>
      <c r="R20" s="170"/>
      <c r="S20" s="180">
        <v>43201</v>
      </c>
      <c r="T20" s="187"/>
      <c r="U20" s="170"/>
      <c r="V20" s="198">
        <v>684.35</v>
      </c>
      <c r="W20" s="168"/>
      <c r="X20" s="169"/>
      <c r="Y20" s="204">
        <v>0</v>
      </c>
      <c r="Z20" s="201">
        <v>684.35</v>
      </c>
      <c r="AA20" s="169" t="s">
        <v>39</v>
      </c>
      <c r="AB20" s="171"/>
      <c r="AC20" s="208" t="s">
        <v>1354</v>
      </c>
    </row>
    <row r="21" spans="1:30" ht="15.75" customHeight="1" x14ac:dyDescent="0.2">
      <c r="A21" s="174">
        <v>43172</v>
      </c>
      <c r="B21" s="175" t="s">
        <v>247</v>
      </c>
      <c r="C21" s="177" t="s">
        <v>264</v>
      </c>
      <c r="D21" s="179"/>
      <c r="E21" s="179"/>
      <c r="F21" s="188"/>
      <c r="G21" s="188"/>
      <c r="H21" s="189" t="s">
        <v>791</v>
      </c>
      <c r="I21" s="180">
        <v>43235</v>
      </c>
      <c r="J21" s="87" t="s">
        <v>30</v>
      </c>
      <c r="L21" s="188"/>
      <c r="M21" s="189"/>
      <c r="N21" s="189"/>
      <c r="O21" s="188"/>
      <c r="P21" s="188"/>
      <c r="Q21" s="188"/>
      <c r="R21" s="188"/>
      <c r="S21" s="180">
        <v>43201</v>
      </c>
      <c r="T21" s="187"/>
      <c r="U21" s="170"/>
      <c r="V21" s="199">
        <v>2040</v>
      </c>
      <c r="W21" s="190"/>
      <c r="X21" s="189"/>
      <c r="Y21" s="205">
        <v>0</v>
      </c>
      <c r="Z21" s="202">
        <v>2040</v>
      </c>
      <c r="AA21" s="189" t="s">
        <v>39</v>
      </c>
      <c r="AB21" s="191"/>
      <c r="AC21" s="208" t="s">
        <v>1350</v>
      </c>
    </row>
    <row r="22" spans="1:30" ht="15.75" customHeight="1" x14ac:dyDescent="0.2">
      <c r="A22" s="174">
        <v>43164</v>
      </c>
      <c r="B22" s="175" t="s">
        <v>247</v>
      </c>
      <c r="C22" s="177" t="s">
        <v>265</v>
      </c>
      <c r="D22" s="179"/>
      <c r="E22" s="179"/>
      <c r="F22" s="170"/>
      <c r="G22" s="170"/>
      <c r="H22" s="169" t="s">
        <v>792</v>
      </c>
      <c r="I22" s="180">
        <v>43169</v>
      </c>
      <c r="J22" s="87" t="s">
        <v>30</v>
      </c>
      <c r="L22" s="170"/>
      <c r="M22" s="169"/>
      <c r="N22" s="169"/>
      <c r="O22" s="170"/>
      <c r="P22" s="170"/>
      <c r="Q22" s="170"/>
      <c r="R22" s="170"/>
      <c r="S22" s="180">
        <v>43202</v>
      </c>
      <c r="T22" s="187"/>
      <c r="U22" s="170"/>
      <c r="V22" s="198">
        <v>2975.17</v>
      </c>
      <c r="W22" s="168"/>
      <c r="X22" s="169"/>
      <c r="Y22" s="204">
        <v>0</v>
      </c>
      <c r="Z22" s="201">
        <v>2975.17</v>
      </c>
      <c r="AA22" s="169" t="s">
        <v>39</v>
      </c>
      <c r="AB22" s="171"/>
      <c r="AC22" s="208" t="s">
        <v>1356</v>
      </c>
    </row>
    <row r="23" spans="1:30" ht="15.75" customHeight="1" x14ac:dyDescent="0.2">
      <c r="A23" s="174">
        <v>43172</v>
      </c>
      <c r="B23" s="175" t="s">
        <v>247</v>
      </c>
      <c r="C23" s="177" t="s">
        <v>266</v>
      </c>
      <c r="D23" s="179"/>
      <c r="E23" s="179"/>
      <c r="F23" s="170"/>
      <c r="G23" s="170"/>
      <c r="H23" s="169" t="s">
        <v>793</v>
      </c>
      <c r="I23" s="180">
        <v>43213</v>
      </c>
      <c r="J23" s="87" t="s">
        <v>30</v>
      </c>
      <c r="L23" s="170"/>
      <c r="M23" s="169"/>
      <c r="N23" s="169"/>
      <c r="O23" s="170"/>
      <c r="P23" s="170"/>
      <c r="Q23" s="170"/>
      <c r="R23" s="170"/>
      <c r="S23" s="180">
        <v>43202</v>
      </c>
      <c r="T23" s="187"/>
      <c r="U23" s="170"/>
      <c r="V23" s="198">
        <v>2502.14</v>
      </c>
      <c r="W23" s="168"/>
      <c r="X23" s="169"/>
      <c r="Y23" s="204">
        <v>0</v>
      </c>
      <c r="Z23" s="201">
        <v>2502.14</v>
      </c>
      <c r="AA23" s="169" t="s">
        <v>39</v>
      </c>
      <c r="AB23" s="171"/>
      <c r="AC23" s="208" t="s">
        <v>1357</v>
      </c>
    </row>
    <row r="24" spans="1:30" ht="15.75" customHeight="1" x14ac:dyDescent="0.2">
      <c r="A24" s="174">
        <v>43182</v>
      </c>
      <c r="B24" s="175" t="s">
        <v>247</v>
      </c>
      <c r="C24" s="177" t="s">
        <v>267</v>
      </c>
      <c r="D24" s="179"/>
      <c r="E24" s="179"/>
      <c r="F24" s="170"/>
      <c r="G24" s="170"/>
      <c r="H24" s="169" t="s">
        <v>794</v>
      </c>
      <c r="I24" s="180">
        <v>43185</v>
      </c>
      <c r="J24" s="87" t="s">
        <v>30</v>
      </c>
      <c r="L24" s="170"/>
      <c r="M24" s="169"/>
      <c r="N24" s="169"/>
      <c r="O24" s="170"/>
      <c r="P24" s="170"/>
      <c r="Q24" s="170"/>
      <c r="R24" s="170"/>
      <c r="S24" s="180">
        <v>43202</v>
      </c>
      <c r="T24" s="187"/>
      <c r="U24" s="170"/>
      <c r="V24" s="198">
        <v>3068.15</v>
      </c>
      <c r="W24" s="168"/>
      <c r="X24" s="169"/>
      <c r="Y24" s="204">
        <v>0</v>
      </c>
      <c r="Z24" s="201">
        <v>3068.15</v>
      </c>
      <c r="AA24" s="169" t="s">
        <v>39</v>
      </c>
      <c r="AB24" s="171"/>
      <c r="AC24" s="208" t="s">
        <v>1349</v>
      </c>
    </row>
    <row r="25" spans="1:30" ht="15.75" customHeight="1" x14ac:dyDescent="0.2">
      <c r="A25" s="174">
        <v>43159</v>
      </c>
      <c r="B25" s="175" t="s">
        <v>247</v>
      </c>
      <c r="C25" s="177" t="s">
        <v>268</v>
      </c>
      <c r="D25" s="179"/>
      <c r="E25" s="179"/>
      <c r="F25" s="170"/>
      <c r="G25" s="170"/>
      <c r="H25" s="169" t="s">
        <v>795</v>
      </c>
      <c r="I25" s="180">
        <v>43168</v>
      </c>
      <c r="J25" s="87" t="s">
        <v>30</v>
      </c>
      <c r="L25" s="170"/>
      <c r="M25" s="169"/>
      <c r="N25" s="169"/>
      <c r="O25" s="170"/>
      <c r="P25" s="170"/>
      <c r="Q25" s="170"/>
      <c r="R25" s="170"/>
      <c r="S25" s="180">
        <v>43202</v>
      </c>
      <c r="T25" s="187"/>
      <c r="U25" s="170"/>
      <c r="V25" s="198">
        <v>3254.09</v>
      </c>
      <c r="W25" s="168"/>
      <c r="X25" s="169"/>
      <c r="Y25" s="204">
        <v>0</v>
      </c>
      <c r="Z25" s="201">
        <v>3254.09</v>
      </c>
      <c r="AA25" s="169" t="s">
        <v>39</v>
      </c>
      <c r="AB25" s="171"/>
      <c r="AC25" s="208" t="s">
        <v>1351</v>
      </c>
    </row>
    <row r="26" spans="1:30" ht="15.75" customHeight="1" x14ac:dyDescent="0.2">
      <c r="A26" s="174">
        <v>43171</v>
      </c>
      <c r="B26" s="175" t="s">
        <v>247</v>
      </c>
      <c r="C26" s="177" t="s">
        <v>269</v>
      </c>
      <c r="D26" s="179"/>
      <c r="E26" s="179"/>
      <c r="F26" s="188"/>
      <c r="G26" s="188"/>
      <c r="H26" s="189" t="s">
        <v>796</v>
      </c>
      <c r="I26" s="180">
        <v>43223</v>
      </c>
      <c r="J26" s="87" t="s">
        <v>30</v>
      </c>
      <c r="L26" s="188"/>
      <c r="M26" s="189"/>
      <c r="N26" s="189"/>
      <c r="O26" s="188"/>
      <c r="P26" s="188"/>
      <c r="Q26" s="188"/>
      <c r="R26" s="188"/>
      <c r="S26" s="180">
        <v>43202</v>
      </c>
      <c r="T26" s="187"/>
      <c r="U26" s="170"/>
      <c r="V26" s="199">
        <v>2244</v>
      </c>
      <c r="W26" s="190"/>
      <c r="X26" s="189"/>
      <c r="Y26" s="205">
        <v>0</v>
      </c>
      <c r="Z26" s="202">
        <v>2244</v>
      </c>
      <c r="AA26" s="189" t="s">
        <v>39</v>
      </c>
      <c r="AB26" s="191"/>
      <c r="AC26" s="208" t="s">
        <v>1351</v>
      </c>
    </row>
    <row r="27" spans="1:30" ht="15.75" customHeight="1" x14ac:dyDescent="0.2">
      <c r="A27" s="174">
        <v>43156</v>
      </c>
      <c r="B27" s="175" t="s">
        <v>247</v>
      </c>
      <c r="C27" s="177" t="s">
        <v>270</v>
      </c>
      <c r="D27" s="179"/>
      <c r="E27" s="179"/>
      <c r="F27" s="170"/>
      <c r="G27" s="170"/>
      <c r="H27" s="169" t="s">
        <v>797</v>
      </c>
      <c r="I27" s="180">
        <v>43220</v>
      </c>
      <c r="J27" s="87" t="s">
        <v>30</v>
      </c>
      <c r="L27" s="170"/>
      <c r="M27" s="169"/>
      <c r="N27" s="169"/>
      <c r="O27" s="170"/>
      <c r="P27" s="170"/>
      <c r="Q27" s="170"/>
      <c r="R27" s="170"/>
      <c r="S27" s="180">
        <v>43202</v>
      </c>
      <c r="T27" s="187"/>
      <c r="U27" s="170"/>
      <c r="V27" s="198">
        <v>3765.45</v>
      </c>
      <c r="W27" s="168"/>
      <c r="X27" s="169"/>
      <c r="Y27" s="204">
        <v>0</v>
      </c>
      <c r="Z27" s="201">
        <v>3765.45</v>
      </c>
      <c r="AA27" s="169" t="s">
        <v>39</v>
      </c>
      <c r="AB27" s="171"/>
      <c r="AC27" s="208" t="s">
        <v>1358</v>
      </c>
    </row>
    <row r="28" spans="1:30" ht="15.75" customHeight="1" x14ac:dyDescent="0.2">
      <c r="A28" s="174">
        <v>43144</v>
      </c>
      <c r="B28" s="175" t="s">
        <v>247</v>
      </c>
      <c r="C28" s="177" t="s">
        <v>271</v>
      </c>
      <c r="D28" s="179"/>
      <c r="E28" s="179"/>
      <c r="F28" s="170"/>
      <c r="G28" s="170"/>
      <c r="H28" s="169" t="s">
        <v>798</v>
      </c>
      <c r="I28" s="180">
        <v>43147</v>
      </c>
      <c r="J28" s="87" t="s">
        <v>30</v>
      </c>
      <c r="L28" s="170"/>
      <c r="M28" s="169"/>
      <c r="N28" s="169"/>
      <c r="O28" s="170"/>
      <c r="P28" s="170"/>
      <c r="Q28" s="170"/>
      <c r="R28" s="170"/>
      <c r="S28" s="180">
        <v>43202</v>
      </c>
      <c r="T28" s="187"/>
      <c r="U28" s="170"/>
      <c r="V28" s="198">
        <v>2417.3200000000002</v>
      </c>
      <c r="W28" s="168"/>
      <c r="X28" s="169"/>
      <c r="Y28" s="204">
        <v>0</v>
      </c>
      <c r="Z28" s="201">
        <v>2417.3200000000002</v>
      </c>
      <c r="AA28" s="169" t="s">
        <v>39</v>
      </c>
      <c r="AB28" s="171"/>
      <c r="AC28" s="208" t="s">
        <v>1359</v>
      </c>
    </row>
    <row r="29" spans="1:30" ht="15.75" customHeight="1" x14ac:dyDescent="0.2">
      <c r="A29" s="174">
        <v>43056</v>
      </c>
      <c r="B29" s="175" t="s">
        <v>247</v>
      </c>
      <c r="C29" s="177" t="s">
        <v>272</v>
      </c>
      <c r="D29" s="179"/>
      <c r="E29" s="179"/>
      <c r="F29" s="188"/>
      <c r="G29" s="188"/>
      <c r="H29" s="189" t="s">
        <v>799</v>
      </c>
      <c r="I29" s="180">
        <v>43076</v>
      </c>
      <c r="J29" s="87" t="s">
        <v>30</v>
      </c>
      <c r="L29" s="188"/>
      <c r="M29" s="189"/>
      <c r="N29" s="189"/>
      <c r="O29" s="188"/>
      <c r="P29" s="188"/>
      <c r="Q29" s="188"/>
      <c r="R29" s="188"/>
      <c r="S29" s="180">
        <v>43203</v>
      </c>
      <c r="T29" s="187"/>
      <c r="U29" s="170"/>
      <c r="V29" s="199">
        <v>3039.6</v>
      </c>
      <c r="W29" s="190"/>
      <c r="X29" s="189"/>
      <c r="Y29" s="205">
        <v>0</v>
      </c>
      <c r="Z29" s="202">
        <v>3039.6</v>
      </c>
      <c r="AA29" s="189" t="s">
        <v>39</v>
      </c>
      <c r="AB29" s="191"/>
      <c r="AC29" s="208" t="s">
        <v>1348</v>
      </c>
    </row>
    <row r="30" spans="1:30" ht="15.75" customHeight="1" x14ac:dyDescent="0.2">
      <c r="A30" s="174">
        <v>43185</v>
      </c>
      <c r="B30" s="175" t="s">
        <v>247</v>
      </c>
      <c r="C30" s="177" t="s">
        <v>273</v>
      </c>
      <c r="D30" s="179"/>
      <c r="E30" s="179"/>
      <c r="F30" s="188"/>
      <c r="G30" s="188"/>
      <c r="H30" s="189" t="s">
        <v>800</v>
      </c>
      <c r="I30" s="180">
        <v>43207</v>
      </c>
      <c r="J30" s="87" t="s">
        <v>30</v>
      </c>
      <c r="L30" s="188"/>
      <c r="M30" s="189"/>
      <c r="N30" s="189"/>
      <c r="O30" s="188"/>
      <c r="P30" s="188"/>
      <c r="Q30" s="188"/>
      <c r="R30" s="188"/>
      <c r="S30" s="180">
        <v>43203</v>
      </c>
      <c r="T30" s="187"/>
      <c r="U30" s="170"/>
      <c r="V30" s="199">
        <v>1599.11</v>
      </c>
      <c r="W30" s="190"/>
      <c r="X30" s="189"/>
      <c r="Y30" s="205">
        <v>0</v>
      </c>
      <c r="Z30" s="202">
        <v>1599.11</v>
      </c>
      <c r="AA30" s="189" t="s">
        <v>39</v>
      </c>
      <c r="AB30" s="191"/>
      <c r="AC30" s="208" t="s">
        <v>1354</v>
      </c>
    </row>
    <row r="31" spans="1:30" ht="15.75" customHeight="1" x14ac:dyDescent="0.2">
      <c r="A31" s="174">
        <v>43174</v>
      </c>
      <c r="B31" s="175" t="s">
        <v>247</v>
      </c>
      <c r="C31" s="177" t="s">
        <v>274</v>
      </c>
      <c r="D31" s="179"/>
      <c r="E31" s="179"/>
      <c r="F31" s="170"/>
      <c r="G31" s="170"/>
      <c r="H31" s="169" t="s">
        <v>801</v>
      </c>
      <c r="I31" s="180">
        <v>43180</v>
      </c>
      <c r="J31" s="87" t="s">
        <v>30</v>
      </c>
      <c r="L31" s="170"/>
      <c r="M31" s="169"/>
      <c r="N31" s="169"/>
      <c r="O31" s="170"/>
      <c r="P31" s="170"/>
      <c r="Q31" s="170"/>
      <c r="R31" s="170"/>
      <c r="S31" s="180">
        <v>43206</v>
      </c>
      <c r="T31" s="187"/>
      <c r="U31" s="170"/>
      <c r="V31" s="198">
        <v>2231.38</v>
      </c>
      <c r="W31" s="168"/>
      <c r="X31" s="169"/>
      <c r="Y31" s="204">
        <v>0</v>
      </c>
      <c r="Z31" s="201">
        <v>2231.38</v>
      </c>
      <c r="AA31" s="169" t="s">
        <v>39</v>
      </c>
      <c r="AB31" s="171"/>
      <c r="AC31" s="208" t="s">
        <v>1356</v>
      </c>
    </row>
    <row r="32" spans="1:30" ht="15.75" customHeight="1" x14ac:dyDescent="0.2">
      <c r="A32" s="174">
        <v>43101</v>
      </c>
      <c r="B32" s="175" t="s">
        <v>247</v>
      </c>
      <c r="C32" s="177" t="s">
        <v>275</v>
      </c>
      <c r="D32" s="179"/>
      <c r="E32" s="179"/>
      <c r="F32" s="188"/>
      <c r="G32" s="188"/>
      <c r="H32" s="189" t="s">
        <v>802</v>
      </c>
      <c r="I32" s="180">
        <v>43220</v>
      </c>
      <c r="J32" s="87" t="s">
        <v>30</v>
      </c>
      <c r="L32" s="188"/>
      <c r="M32" s="189"/>
      <c r="N32" s="189"/>
      <c r="O32" s="170"/>
      <c r="P32" s="188"/>
      <c r="Q32" s="188"/>
      <c r="R32" s="188"/>
      <c r="S32" s="180">
        <v>43206</v>
      </c>
      <c r="T32" s="187"/>
      <c r="U32" s="170"/>
      <c r="V32" s="199">
        <v>1273.5899999999999</v>
      </c>
      <c r="W32" s="190"/>
      <c r="X32" s="189"/>
      <c r="Y32" s="205">
        <v>0</v>
      </c>
      <c r="Z32" s="202">
        <v>1273.5899999999999</v>
      </c>
      <c r="AA32" s="189" t="s">
        <v>39</v>
      </c>
      <c r="AB32" s="191"/>
      <c r="AC32" s="208" t="s">
        <v>1360</v>
      </c>
    </row>
    <row r="33" spans="1:29" ht="15.75" customHeight="1" x14ac:dyDescent="0.2">
      <c r="A33" s="174">
        <v>43175</v>
      </c>
      <c r="B33" s="175" t="s">
        <v>247</v>
      </c>
      <c r="C33" s="177" t="s">
        <v>276</v>
      </c>
      <c r="D33" s="179"/>
      <c r="E33" s="179"/>
      <c r="F33" s="170"/>
      <c r="G33" s="170"/>
      <c r="H33" s="169" t="s">
        <v>803</v>
      </c>
      <c r="I33" s="180">
        <v>43178</v>
      </c>
      <c r="J33" s="87" t="s">
        <v>30</v>
      </c>
      <c r="L33" s="170"/>
      <c r="M33" s="169"/>
      <c r="N33" s="169"/>
      <c r="O33" s="170"/>
      <c r="P33" s="170"/>
      <c r="Q33" s="170"/>
      <c r="R33" s="170"/>
      <c r="S33" s="180">
        <v>43206</v>
      </c>
      <c r="T33" s="187"/>
      <c r="U33" s="170"/>
      <c r="V33" s="198">
        <v>1123.1600000000001</v>
      </c>
      <c r="W33" s="168"/>
      <c r="X33" s="169" t="s">
        <v>150</v>
      </c>
      <c r="Y33" s="204">
        <v>0</v>
      </c>
      <c r="Z33" s="201">
        <v>1123.1600000000001</v>
      </c>
      <c r="AA33" s="169" t="s">
        <v>39</v>
      </c>
      <c r="AB33" s="171"/>
      <c r="AC33" s="208" t="s">
        <v>1351</v>
      </c>
    </row>
    <row r="34" spans="1:29" ht="15.75" customHeight="1" x14ac:dyDescent="0.2">
      <c r="A34" s="174">
        <v>43161</v>
      </c>
      <c r="B34" s="175" t="s">
        <v>247</v>
      </c>
      <c r="C34" s="177" t="s">
        <v>277</v>
      </c>
      <c r="D34" s="183"/>
      <c r="E34" s="179"/>
      <c r="F34" s="188"/>
      <c r="G34" s="188"/>
      <c r="H34" s="189" t="s">
        <v>804</v>
      </c>
      <c r="I34" s="180">
        <v>43234</v>
      </c>
      <c r="J34" s="87" t="s">
        <v>30</v>
      </c>
      <c r="L34" s="188"/>
      <c r="M34" s="189"/>
      <c r="N34" s="189"/>
      <c r="O34" s="170"/>
      <c r="P34" s="188"/>
      <c r="Q34" s="188"/>
      <c r="R34" s="188"/>
      <c r="S34" s="180">
        <v>43207</v>
      </c>
      <c r="T34" s="187"/>
      <c r="U34" s="170"/>
      <c r="V34" s="199">
        <v>3960</v>
      </c>
      <c r="W34" s="190"/>
      <c r="X34" s="189"/>
      <c r="Y34" s="205">
        <v>0</v>
      </c>
      <c r="Z34" s="202">
        <v>3960</v>
      </c>
      <c r="AA34" s="189" t="s">
        <v>39</v>
      </c>
      <c r="AB34" s="191"/>
      <c r="AC34" s="208" t="s">
        <v>1348</v>
      </c>
    </row>
    <row r="35" spans="1:29" ht="15.75" customHeight="1" x14ac:dyDescent="0.2">
      <c r="A35" s="174">
        <v>43126</v>
      </c>
      <c r="B35" s="175" t="s">
        <v>247</v>
      </c>
      <c r="C35" s="177" t="s">
        <v>278</v>
      </c>
      <c r="D35" s="183"/>
      <c r="E35" s="179"/>
      <c r="F35" s="188"/>
      <c r="G35" s="188"/>
      <c r="H35" s="189" t="s">
        <v>805</v>
      </c>
      <c r="I35" s="180">
        <v>43154</v>
      </c>
      <c r="J35" s="87" t="s">
        <v>30</v>
      </c>
      <c r="L35" s="188"/>
      <c r="M35" s="189"/>
      <c r="N35" s="189"/>
      <c r="O35" s="188"/>
      <c r="P35" s="188"/>
      <c r="Q35" s="188"/>
      <c r="R35" s="188"/>
      <c r="S35" s="180">
        <v>43208</v>
      </c>
      <c r="T35" s="187"/>
      <c r="U35" s="170"/>
      <c r="V35" s="199">
        <v>2604</v>
      </c>
      <c r="W35" s="190"/>
      <c r="X35" s="189"/>
      <c r="Y35" s="205">
        <v>0</v>
      </c>
      <c r="Z35" s="202">
        <v>2604</v>
      </c>
      <c r="AA35" s="189" t="s">
        <v>39</v>
      </c>
      <c r="AB35" s="191"/>
      <c r="AC35" s="208" t="s">
        <v>1361</v>
      </c>
    </row>
    <row r="36" spans="1:29" ht="15.75" customHeight="1" x14ac:dyDescent="0.2">
      <c r="A36" s="174">
        <v>43063</v>
      </c>
      <c r="B36" s="175" t="s">
        <v>247</v>
      </c>
      <c r="C36" s="177" t="s">
        <v>279</v>
      </c>
      <c r="D36" s="179"/>
      <c r="E36" s="179"/>
      <c r="F36" s="170"/>
      <c r="G36" s="170"/>
      <c r="H36" s="169" t="s">
        <v>806</v>
      </c>
      <c r="I36" s="180">
        <v>43187</v>
      </c>
      <c r="J36" s="87" t="s">
        <v>30</v>
      </c>
      <c r="L36" s="170"/>
      <c r="M36" s="169"/>
      <c r="N36" s="169"/>
      <c r="O36" s="170"/>
      <c r="P36" s="170"/>
      <c r="Q36" s="170"/>
      <c r="R36" s="170"/>
      <c r="S36" s="180">
        <v>43209</v>
      </c>
      <c r="T36" s="187"/>
      <c r="U36" s="170"/>
      <c r="V36" s="198">
        <v>1417.88</v>
      </c>
      <c r="W36" s="168"/>
      <c r="X36" s="169"/>
      <c r="Y36" s="204">
        <v>0</v>
      </c>
      <c r="Z36" s="201">
        <v>1417.88</v>
      </c>
      <c r="AA36" s="169" t="s">
        <v>39</v>
      </c>
      <c r="AB36" s="171"/>
      <c r="AC36" s="208" t="s">
        <v>1361</v>
      </c>
    </row>
    <row r="37" spans="1:29" ht="15.75" customHeight="1" x14ac:dyDescent="0.2">
      <c r="A37" s="174">
        <v>43186</v>
      </c>
      <c r="B37" s="175" t="s">
        <v>247</v>
      </c>
      <c r="C37" s="177" t="s">
        <v>280</v>
      </c>
      <c r="D37" s="179"/>
      <c r="E37" s="179"/>
      <c r="F37" s="170"/>
      <c r="G37" s="170"/>
      <c r="H37" s="169" t="s">
        <v>807</v>
      </c>
      <c r="I37" s="180">
        <v>43187</v>
      </c>
      <c r="J37" s="87" t="s">
        <v>30</v>
      </c>
      <c r="L37" s="170"/>
      <c r="M37" s="169"/>
      <c r="N37" s="169"/>
      <c r="O37" s="170"/>
      <c r="P37" s="170"/>
      <c r="Q37" s="170"/>
      <c r="R37" s="170"/>
      <c r="S37" s="180">
        <v>43210</v>
      </c>
      <c r="T37" s="187"/>
      <c r="U37" s="170"/>
      <c r="V37" s="198">
        <v>3068.15</v>
      </c>
      <c r="W37" s="168"/>
      <c r="X37" s="169"/>
      <c r="Y37" s="204">
        <v>0</v>
      </c>
      <c r="Z37" s="201">
        <v>3068.15</v>
      </c>
      <c r="AA37" s="169" t="s">
        <v>39</v>
      </c>
      <c r="AB37" s="171"/>
      <c r="AC37" s="208" t="s">
        <v>1348</v>
      </c>
    </row>
    <row r="38" spans="1:29" ht="15.75" customHeight="1" x14ac:dyDescent="0.2">
      <c r="A38" s="174">
        <v>43200</v>
      </c>
      <c r="B38" s="175" t="s">
        <v>247</v>
      </c>
      <c r="C38" s="177" t="s">
        <v>281</v>
      </c>
      <c r="D38" s="179"/>
      <c r="E38" s="179"/>
      <c r="F38" s="188"/>
      <c r="G38" s="188"/>
      <c r="H38" s="189" t="s">
        <v>808</v>
      </c>
      <c r="I38" s="180">
        <v>43214</v>
      </c>
      <c r="J38" s="87" t="s">
        <v>30</v>
      </c>
      <c r="L38" s="188"/>
      <c r="M38" s="189"/>
      <c r="N38" s="189"/>
      <c r="O38" s="188"/>
      <c r="P38" s="188"/>
      <c r="Q38" s="188"/>
      <c r="R38" s="170"/>
      <c r="S38" s="180">
        <v>43213</v>
      </c>
      <c r="T38" s="187"/>
      <c r="U38" s="170"/>
      <c r="V38" s="199">
        <v>3634.41</v>
      </c>
      <c r="W38" s="190"/>
      <c r="X38" s="189" t="s">
        <v>144</v>
      </c>
      <c r="Y38" s="205">
        <v>0</v>
      </c>
      <c r="Z38" s="202">
        <v>3634.41</v>
      </c>
      <c r="AA38" s="189" t="s">
        <v>39</v>
      </c>
      <c r="AB38" s="191"/>
      <c r="AC38" s="208" t="s">
        <v>1354</v>
      </c>
    </row>
    <row r="39" spans="1:29" ht="15.75" customHeight="1" x14ac:dyDescent="0.2">
      <c r="A39" s="174">
        <v>43186</v>
      </c>
      <c r="B39" s="175" t="s">
        <v>247</v>
      </c>
      <c r="C39" s="177" t="s">
        <v>282</v>
      </c>
      <c r="D39" s="179"/>
      <c r="E39" s="179"/>
      <c r="F39" s="170"/>
      <c r="G39" s="170"/>
      <c r="H39" s="169" t="s">
        <v>809</v>
      </c>
      <c r="I39" s="180">
        <v>43195</v>
      </c>
      <c r="J39" s="87" t="s">
        <v>30</v>
      </c>
      <c r="L39" s="170"/>
      <c r="M39" s="169"/>
      <c r="N39" s="169"/>
      <c r="O39" s="170"/>
      <c r="P39" s="170"/>
      <c r="Q39" s="170"/>
      <c r="R39" s="170"/>
      <c r="S39" s="180">
        <v>43213</v>
      </c>
      <c r="T39" s="187"/>
      <c r="U39" s="170"/>
      <c r="V39" s="198">
        <v>2231.38</v>
      </c>
      <c r="W39" s="168"/>
      <c r="X39" s="169"/>
      <c r="Y39" s="204">
        <v>0</v>
      </c>
      <c r="Z39" s="201">
        <v>2231.38</v>
      </c>
      <c r="AA39" s="169" t="s">
        <v>39</v>
      </c>
      <c r="AB39" s="171"/>
      <c r="AC39" s="208" t="s">
        <v>1362</v>
      </c>
    </row>
    <row r="40" spans="1:29" ht="15.75" customHeight="1" x14ac:dyDescent="0.2">
      <c r="A40" s="174">
        <v>43185</v>
      </c>
      <c r="B40" s="175" t="s">
        <v>247</v>
      </c>
      <c r="C40" s="177" t="s">
        <v>283</v>
      </c>
      <c r="D40" s="179"/>
      <c r="E40" s="179"/>
      <c r="F40" s="170"/>
      <c r="G40" s="170"/>
      <c r="H40" s="169" t="s">
        <v>810</v>
      </c>
      <c r="I40" s="180">
        <v>43215</v>
      </c>
      <c r="J40" s="87" t="s">
        <v>30</v>
      </c>
      <c r="L40" s="170"/>
      <c r="M40" s="169"/>
      <c r="N40" s="169"/>
      <c r="O40" s="170"/>
      <c r="P40" s="170"/>
      <c r="Q40" s="170"/>
      <c r="R40" s="170"/>
      <c r="S40" s="180">
        <v>43213</v>
      </c>
      <c r="T40" s="187"/>
      <c r="U40" s="170"/>
      <c r="V40" s="198">
        <v>1616.72</v>
      </c>
      <c r="W40" s="168"/>
      <c r="X40" s="169"/>
      <c r="Y40" s="204">
        <v>0</v>
      </c>
      <c r="Z40" s="201">
        <v>1616.72</v>
      </c>
      <c r="AA40" s="169" t="s">
        <v>39</v>
      </c>
      <c r="AB40" s="171"/>
      <c r="AC40" s="208" t="s">
        <v>1353</v>
      </c>
    </row>
    <row r="41" spans="1:29" ht="15.75" customHeight="1" x14ac:dyDescent="0.2">
      <c r="A41" s="174">
        <v>43185</v>
      </c>
      <c r="B41" s="175" t="s">
        <v>247</v>
      </c>
      <c r="C41" s="177" t="s">
        <v>284</v>
      </c>
      <c r="D41" s="183"/>
      <c r="E41" s="179"/>
      <c r="F41" s="170"/>
      <c r="G41" s="170"/>
      <c r="H41" s="169" t="s">
        <v>811</v>
      </c>
      <c r="I41" s="180">
        <v>43203</v>
      </c>
      <c r="J41" s="87" t="s">
        <v>30</v>
      </c>
      <c r="L41" s="170"/>
      <c r="M41" s="169"/>
      <c r="N41" s="169"/>
      <c r="O41" s="170"/>
      <c r="P41" s="170"/>
      <c r="Q41" s="170"/>
      <c r="R41" s="170"/>
      <c r="S41" s="180">
        <v>43213</v>
      </c>
      <c r="T41" s="187"/>
      <c r="U41" s="170"/>
      <c r="V41" s="198">
        <v>3780</v>
      </c>
      <c r="W41" s="168"/>
      <c r="X41" s="169"/>
      <c r="Y41" s="204">
        <v>0</v>
      </c>
      <c r="Z41" s="201">
        <v>3780</v>
      </c>
      <c r="AA41" s="169" t="s">
        <v>39</v>
      </c>
      <c r="AB41" s="171"/>
      <c r="AC41" s="208" t="s">
        <v>1363</v>
      </c>
    </row>
    <row r="42" spans="1:29" ht="15.75" customHeight="1" x14ac:dyDescent="0.2">
      <c r="A42" s="174">
        <v>43130</v>
      </c>
      <c r="B42" s="175" t="s">
        <v>247</v>
      </c>
      <c r="C42" s="177" t="s">
        <v>285</v>
      </c>
      <c r="D42" s="179"/>
      <c r="E42" s="179"/>
      <c r="F42" s="170"/>
      <c r="G42" s="170"/>
      <c r="H42" s="169" t="s">
        <v>812</v>
      </c>
      <c r="I42" s="180">
        <v>43161</v>
      </c>
      <c r="J42" s="87" t="s">
        <v>30</v>
      </c>
      <c r="L42" s="170"/>
      <c r="M42" s="169"/>
      <c r="N42" s="169"/>
      <c r="O42" s="170"/>
      <c r="P42" s="170"/>
      <c r="Q42" s="170"/>
      <c r="R42" s="170"/>
      <c r="S42" s="180">
        <v>43215</v>
      </c>
      <c r="T42" s="187"/>
      <c r="U42" s="170"/>
      <c r="V42" s="198">
        <v>3271.65</v>
      </c>
      <c r="W42" s="168"/>
      <c r="X42" s="169"/>
      <c r="Y42" s="204">
        <v>0</v>
      </c>
      <c r="Z42" s="201">
        <v>3271.65</v>
      </c>
      <c r="AA42" s="169" t="s">
        <v>39</v>
      </c>
      <c r="AB42" s="171"/>
      <c r="AC42" s="208" t="s">
        <v>1354</v>
      </c>
    </row>
    <row r="43" spans="1:29" ht="15.75" customHeight="1" x14ac:dyDescent="0.2">
      <c r="A43" s="174">
        <v>43123</v>
      </c>
      <c r="B43" s="175" t="s">
        <v>247</v>
      </c>
      <c r="C43" s="177" t="s">
        <v>286</v>
      </c>
      <c r="D43" s="183"/>
      <c r="E43" s="179"/>
      <c r="F43" s="170"/>
      <c r="G43" s="170"/>
      <c r="H43" s="169" t="s">
        <v>813</v>
      </c>
      <c r="I43" s="180">
        <v>43242</v>
      </c>
      <c r="J43" s="87" t="s">
        <v>30</v>
      </c>
      <c r="L43" s="170"/>
      <c r="M43" s="169"/>
      <c r="N43" s="169"/>
      <c r="O43" s="170"/>
      <c r="P43" s="170"/>
      <c r="Q43" s="170"/>
      <c r="R43" s="170"/>
      <c r="S43" s="180">
        <v>43216</v>
      </c>
      <c r="T43" s="187"/>
      <c r="U43" s="170"/>
      <c r="V43" s="198">
        <v>3780</v>
      </c>
      <c r="W43" s="168"/>
      <c r="X43" s="169"/>
      <c r="Y43" s="204">
        <v>0</v>
      </c>
      <c r="Z43" s="201">
        <v>3780</v>
      </c>
      <c r="AA43" s="169" t="s">
        <v>39</v>
      </c>
      <c r="AB43" s="171"/>
      <c r="AC43" s="208" t="s">
        <v>1363</v>
      </c>
    </row>
    <row r="44" spans="1:29" ht="15.75" customHeight="1" x14ac:dyDescent="0.2">
      <c r="A44" s="174">
        <v>43131</v>
      </c>
      <c r="B44" s="175" t="s">
        <v>247</v>
      </c>
      <c r="C44" s="177" t="s">
        <v>287</v>
      </c>
      <c r="D44" s="183"/>
      <c r="E44" s="179"/>
      <c r="F44" s="170"/>
      <c r="G44" s="170"/>
      <c r="H44" s="169" t="s">
        <v>814</v>
      </c>
      <c r="I44" s="180">
        <v>43165</v>
      </c>
      <c r="J44" s="87" t="s">
        <v>30</v>
      </c>
      <c r="L44" s="170"/>
      <c r="M44" s="169"/>
      <c r="N44" s="169"/>
      <c r="O44" s="170"/>
      <c r="P44" s="170"/>
      <c r="Q44" s="170"/>
      <c r="R44" s="170"/>
      <c r="S44" s="180">
        <v>43217</v>
      </c>
      <c r="T44" s="187"/>
      <c r="U44" s="170"/>
      <c r="V44" s="198">
        <v>2640</v>
      </c>
      <c r="W44" s="168"/>
      <c r="X44" s="169"/>
      <c r="Y44" s="204">
        <v>0</v>
      </c>
      <c r="Z44" s="201">
        <v>2640</v>
      </c>
      <c r="AA44" s="169" t="s">
        <v>39</v>
      </c>
      <c r="AB44" s="171"/>
      <c r="AC44" s="208" t="s">
        <v>1357</v>
      </c>
    </row>
    <row r="45" spans="1:29" ht="15.75" customHeight="1" x14ac:dyDescent="0.2">
      <c r="A45" s="174">
        <v>43172</v>
      </c>
      <c r="B45" s="175" t="s">
        <v>247</v>
      </c>
      <c r="C45" s="177" t="s">
        <v>288</v>
      </c>
      <c r="D45" s="179"/>
      <c r="E45" s="179"/>
      <c r="F45" s="170"/>
      <c r="G45" s="170"/>
      <c r="H45" s="169" t="s">
        <v>815</v>
      </c>
      <c r="I45" s="180">
        <v>43175</v>
      </c>
      <c r="J45" s="87" t="s">
        <v>30</v>
      </c>
      <c r="L45" s="170"/>
      <c r="M45" s="169"/>
      <c r="N45" s="169"/>
      <c r="O45" s="170"/>
      <c r="P45" s="170"/>
      <c r="Q45" s="170"/>
      <c r="R45" s="170"/>
      <c r="S45" s="180">
        <v>43221</v>
      </c>
      <c r="T45" s="187"/>
      <c r="U45" s="170"/>
      <c r="V45" s="198">
        <v>2325.5700000000002</v>
      </c>
      <c r="W45" s="168"/>
      <c r="X45" s="169"/>
      <c r="Y45" s="204">
        <v>0</v>
      </c>
      <c r="Z45" s="201">
        <v>2325.5700000000002</v>
      </c>
      <c r="AA45" s="169" t="s">
        <v>39</v>
      </c>
      <c r="AB45" s="171"/>
      <c r="AC45" s="208" t="s">
        <v>1362</v>
      </c>
    </row>
    <row r="46" spans="1:29" ht="15.75" customHeight="1" x14ac:dyDescent="0.2">
      <c r="A46" s="174">
        <v>43204</v>
      </c>
      <c r="B46" s="175" t="s">
        <v>247</v>
      </c>
      <c r="C46" s="177" t="s">
        <v>289</v>
      </c>
      <c r="D46" s="179"/>
      <c r="E46" s="179"/>
      <c r="F46" s="170"/>
      <c r="G46" s="170"/>
      <c r="H46" s="169" t="s">
        <v>816</v>
      </c>
      <c r="I46" s="180">
        <v>43223</v>
      </c>
      <c r="J46" s="87" t="s">
        <v>30</v>
      </c>
      <c r="L46" s="170"/>
      <c r="M46" s="169"/>
      <c r="N46" s="169"/>
      <c r="O46" s="170"/>
      <c r="P46" s="170"/>
      <c r="Q46" s="170"/>
      <c r="R46" s="170"/>
      <c r="S46" s="180">
        <v>43221</v>
      </c>
      <c r="T46" s="187"/>
      <c r="U46" s="170"/>
      <c r="V46" s="198">
        <v>1860.46</v>
      </c>
      <c r="W46" s="168"/>
      <c r="X46" s="169"/>
      <c r="Y46" s="204">
        <v>0</v>
      </c>
      <c r="Z46" s="201">
        <v>1860.46</v>
      </c>
      <c r="AA46" s="169" t="s">
        <v>39</v>
      </c>
      <c r="AB46" s="171"/>
      <c r="AC46" s="208" t="s">
        <v>1351</v>
      </c>
    </row>
    <row r="47" spans="1:29" ht="15.75" customHeight="1" x14ac:dyDescent="0.2">
      <c r="A47" s="174">
        <v>43196</v>
      </c>
      <c r="B47" s="175" t="s">
        <v>247</v>
      </c>
      <c r="C47" s="177" t="s">
        <v>290</v>
      </c>
      <c r="D47" s="179"/>
      <c r="E47" s="179"/>
      <c r="F47" s="170"/>
      <c r="G47" s="170"/>
      <c r="H47" s="169" t="s">
        <v>817</v>
      </c>
      <c r="I47" s="180">
        <v>43201</v>
      </c>
      <c r="J47" s="87" t="s">
        <v>30</v>
      </c>
      <c r="L47" s="170"/>
      <c r="M47" s="169"/>
      <c r="N47" s="169"/>
      <c r="O47" s="170"/>
      <c r="P47" s="170"/>
      <c r="Q47" s="170"/>
      <c r="R47" s="170"/>
      <c r="S47" s="180">
        <v>43221</v>
      </c>
      <c r="T47" s="187"/>
      <c r="U47" s="170"/>
      <c r="V47" s="198">
        <v>930.22</v>
      </c>
      <c r="W47" s="168"/>
      <c r="X47" s="169"/>
      <c r="Y47" s="204">
        <v>0</v>
      </c>
      <c r="Z47" s="201">
        <v>930.22</v>
      </c>
      <c r="AA47" s="169" t="s">
        <v>39</v>
      </c>
      <c r="AB47" s="171"/>
      <c r="AC47" s="208" t="s">
        <v>1351</v>
      </c>
    </row>
    <row r="48" spans="1:29" ht="15.75" customHeight="1" x14ac:dyDescent="0.2">
      <c r="A48" s="174">
        <v>43157</v>
      </c>
      <c r="B48" s="175" t="s">
        <v>247</v>
      </c>
      <c r="C48" s="177" t="s">
        <v>291</v>
      </c>
      <c r="D48" s="179"/>
      <c r="E48" s="179"/>
      <c r="F48" s="170"/>
      <c r="G48" s="170"/>
      <c r="H48" s="169" t="s">
        <v>818</v>
      </c>
      <c r="I48" s="180">
        <v>43158</v>
      </c>
      <c r="J48" s="87" t="s">
        <v>30</v>
      </c>
      <c r="L48" s="170"/>
      <c r="M48" s="169"/>
      <c r="N48" s="169"/>
      <c r="O48" s="170"/>
      <c r="P48" s="170"/>
      <c r="Q48" s="170"/>
      <c r="R48" s="170"/>
      <c r="S48" s="180">
        <v>43221</v>
      </c>
      <c r="T48" s="187"/>
      <c r="U48" s="170"/>
      <c r="V48" s="198">
        <v>3405.85</v>
      </c>
      <c r="W48" s="168"/>
      <c r="X48" s="169"/>
      <c r="Y48" s="204">
        <v>0</v>
      </c>
      <c r="Z48" s="201">
        <v>3405.85</v>
      </c>
      <c r="AA48" s="169" t="s">
        <v>39</v>
      </c>
      <c r="AB48" s="171"/>
      <c r="AC48" s="208" t="s">
        <v>1349</v>
      </c>
    </row>
    <row r="49" spans="1:29" ht="15.75" customHeight="1" x14ac:dyDescent="0.2">
      <c r="A49" s="174">
        <v>43173</v>
      </c>
      <c r="B49" s="177">
        <v>29642004</v>
      </c>
      <c r="C49" s="177" t="s">
        <v>292</v>
      </c>
      <c r="D49" s="179"/>
      <c r="E49" s="179"/>
      <c r="F49" s="170"/>
      <c r="G49" s="170"/>
      <c r="H49" s="169" t="s">
        <v>819</v>
      </c>
      <c r="I49" s="180">
        <v>43200</v>
      </c>
      <c r="J49" s="87" t="s">
        <v>30</v>
      </c>
      <c r="L49" s="170"/>
      <c r="M49" s="169"/>
      <c r="N49" s="169"/>
      <c r="O49" s="170"/>
      <c r="P49" s="170"/>
      <c r="Q49" s="170"/>
      <c r="R49" s="170"/>
      <c r="S49" s="180">
        <v>43221</v>
      </c>
      <c r="T49" s="187"/>
      <c r="U49" s="170"/>
      <c r="V49" s="198">
        <v>4651.1499999999996</v>
      </c>
      <c r="W49" s="168"/>
      <c r="X49" s="169"/>
      <c r="Y49" s="204">
        <v>0</v>
      </c>
      <c r="Z49" s="201">
        <v>4651.1499999999996</v>
      </c>
      <c r="AA49" s="169" t="s">
        <v>39</v>
      </c>
      <c r="AB49" s="171"/>
      <c r="AC49" s="208" t="s">
        <v>1364</v>
      </c>
    </row>
    <row r="50" spans="1:29" ht="15.75" customHeight="1" x14ac:dyDescent="0.2">
      <c r="A50" s="174">
        <v>42971</v>
      </c>
      <c r="B50" s="175" t="s">
        <v>247</v>
      </c>
      <c r="C50" s="177" t="s">
        <v>293</v>
      </c>
      <c r="D50" s="179"/>
      <c r="E50" s="179"/>
      <c r="F50" s="170"/>
      <c r="G50" s="170"/>
      <c r="H50" s="169" t="s">
        <v>820</v>
      </c>
      <c r="I50" s="180">
        <v>43005</v>
      </c>
      <c r="J50" s="87" t="s">
        <v>30</v>
      </c>
      <c r="L50" s="170"/>
      <c r="M50" s="169"/>
      <c r="N50" s="169"/>
      <c r="O50" s="170"/>
      <c r="P50" s="170"/>
      <c r="Q50" s="170"/>
      <c r="R50" s="170"/>
      <c r="S50" s="180">
        <v>43221</v>
      </c>
      <c r="T50" s="187"/>
      <c r="U50" s="170"/>
      <c r="V50" s="198">
        <v>4721.3500000000004</v>
      </c>
      <c r="W50" s="168"/>
      <c r="X50" s="169"/>
      <c r="Y50" s="204">
        <v>0</v>
      </c>
      <c r="Z50" s="201">
        <v>4721.3500000000004</v>
      </c>
      <c r="AA50" s="169" t="s">
        <v>39</v>
      </c>
      <c r="AB50" s="171"/>
      <c r="AC50" s="208" t="s">
        <v>1355</v>
      </c>
    </row>
    <row r="51" spans="1:29" ht="15.75" customHeight="1" x14ac:dyDescent="0.2">
      <c r="A51" s="174">
        <v>43200</v>
      </c>
      <c r="B51" s="177">
        <v>29684790</v>
      </c>
      <c r="C51" s="177" t="s">
        <v>294</v>
      </c>
      <c r="D51" s="179"/>
      <c r="E51" s="179"/>
      <c r="F51" s="170"/>
      <c r="G51" s="170"/>
      <c r="H51" s="169" t="s">
        <v>821</v>
      </c>
      <c r="I51" s="180">
        <v>43201</v>
      </c>
      <c r="J51" s="87" t="s">
        <v>30</v>
      </c>
      <c r="L51" s="170"/>
      <c r="M51" s="169"/>
      <c r="N51" s="169"/>
      <c r="O51" s="170"/>
      <c r="P51" s="170"/>
      <c r="Q51" s="170"/>
      <c r="R51" s="170"/>
      <c r="S51" s="180">
        <v>43221</v>
      </c>
      <c r="T51" s="187"/>
      <c r="U51" s="170"/>
      <c r="V51" s="198">
        <v>3069.76</v>
      </c>
      <c r="W51" s="168"/>
      <c r="X51" s="169"/>
      <c r="Y51" s="204">
        <v>0</v>
      </c>
      <c r="Z51" s="201">
        <v>3069.76</v>
      </c>
      <c r="AA51" s="169" t="s">
        <v>39</v>
      </c>
      <c r="AB51" s="171"/>
      <c r="AC51" s="208" t="s">
        <v>1361</v>
      </c>
    </row>
    <row r="52" spans="1:29" ht="15.75" customHeight="1" x14ac:dyDescent="0.2">
      <c r="A52" s="174">
        <v>43160</v>
      </c>
      <c r="B52" s="175" t="s">
        <v>247</v>
      </c>
      <c r="C52" s="177" t="s">
        <v>295</v>
      </c>
      <c r="D52" s="179"/>
      <c r="E52" s="179"/>
      <c r="F52" s="170"/>
      <c r="G52" s="170"/>
      <c r="H52" s="169" t="s">
        <v>822</v>
      </c>
      <c r="I52" s="180">
        <v>43166</v>
      </c>
      <c r="J52" s="87" t="s">
        <v>30</v>
      </c>
      <c r="L52" s="170"/>
      <c r="M52" s="169"/>
      <c r="N52" s="169"/>
      <c r="O52" s="170"/>
      <c r="P52" s="170"/>
      <c r="Q52" s="170"/>
      <c r="R52" s="170"/>
      <c r="S52" s="180">
        <v>43221</v>
      </c>
      <c r="T52" s="187"/>
      <c r="U52" s="170"/>
      <c r="V52" s="198">
        <v>2976.74</v>
      </c>
      <c r="W52" s="168"/>
      <c r="X52" s="189"/>
      <c r="Y52" s="204">
        <v>0</v>
      </c>
      <c r="Z52" s="201">
        <v>2976.74</v>
      </c>
      <c r="AA52" s="169" t="s">
        <v>39</v>
      </c>
      <c r="AB52" s="171"/>
      <c r="AC52" s="208" t="s">
        <v>1356</v>
      </c>
    </row>
    <row r="53" spans="1:29" ht="15.75" customHeight="1" x14ac:dyDescent="0.2">
      <c r="A53" s="174">
        <v>43159</v>
      </c>
      <c r="B53" s="175" t="s">
        <v>247</v>
      </c>
      <c r="C53" s="177" t="s">
        <v>296</v>
      </c>
      <c r="D53" s="179"/>
      <c r="E53" s="179"/>
      <c r="F53" s="170"/>
      <c r="G53" s="170"/>
      <c r="H53" s="169" t="s">
        <v>823</v>
      </c>
      <c r="I53" s="180">
        <v>43341</v>
      </c>
      <c r="J53" s="87" t="s">
        <v>30</v>
      </c>
      <c r="L53" s="170"/>
      <c r="M53" s="169"/>
      <c r="N53" s="169"/>
      <c r="O53" s="170"/>
      <c r="P53" s="170"/>
      <c r="Q53" s="170"/>
      <c r="R53" s="170"/>
      <c r="S53" s="180">
        <v>43221</v>
      </c>
      <c r="T53" s="187"/>
      <c r="U53" s="170"/>
      <c r="V53" s="198">
        <v>447</v>
      </c>
      <c r="W53" s="168"/>
      <c r="X53" s="169" t="s">
        <v>156</v>
      </c>
      <c r="Y53" s="204">
        <v>0</v>
      </c>
      <c r="Z53" s="201">
        <v>447</v>
      </c>
      <c r="AA53" s="169" t="s">
        <v>39</v>
      </c>
      <c r="AB53" s="171"/>
      <c r="AC53" s="208" t="s">
        <v>1359</v>
      </c>
    </row>
    <row r="54" spans="1:29" ht="15.75" customHeight="1" x14ac:dyDescent="0.2">
      <c r="A54" s="174">
        <v>43202</v>
      </c>
      <c r="B54" s="175" t="s">
        <v>247</v>
      </c>
      <c r="C54" s="177" t="s">
        <v>297</v>
      </c>
      <c r="D54" s="179"/>
      <c r="E54" s="179"/>
      <c r="F54" s="170"/>
      <c r="G54" s="170"/>
      <c r="H54" s="169" t="s">
        <v>824</v>
      </c>
      <c r="I54" s="180">
        <v>43203</v>
      </c>
      <c r="J54" s="87" t="s">
        <v>30</v>
      </c>
      <c r="L54" s="170"/>
      <c r="M54" s="169"/>
      <c r="N54" s="169"/>
      <c r="O54" s="170"/>
      <c r="P54" s="170"/>
      <c r="Q54" s="170"/>
      <c r="R54" s="170"/>
      <c r="S54" s="180">
        <v>43221</v>
      </c>
      <c r="T54" s="187"/>
      <c r="U54" s="170"/>
      <c r="V54" s="198">
        <v>3255.8</v>
      </c>
      <c r="W54" s="168"/>
      <c r="X54" s="169"/>
      <c r="Y54" s="204">
        <v>0</v>
      </c>
      <c r="Z54" s="201">
        <v>3255.8</v>
      </c>
      <c r="AA54" s="169" t="s">
        <v>39</v>
      </c>
      <c r="AB54" s="171"/>
      <c r="AC54" s="208" t="s">
        <v>1361</v>
      </c>
    </row>
    <row r="55" spans="1:29" ht="15.75" customHeight="1" x14ac:dyDescent="0.2">
      <c r="A55" s="174">
        <v>43125</v>
      </c>
      <c r="B55" s="175" t="s">
        <v>247</v>
      </c>
      <c r="C55" s="177" t="s">
        <v>298</v>
      </c>
      <c r="D55" s="179"/>
      <c r="E55" s="179"/>
      <c r="F55" s="170"/>
      <c r="G55" s="170"/>
      <c r="H55" s="169" t="s">
        <v>825</v>
      </c>
      <c r="I55" s="180">
        <v>43159</v>
      </c>
      <c r="J55" s="87" t="s">
        <v>30</v>
      </c>
      <c r="L55" s="170"/>
      <c r="M55" s="169"/>
      <c r="N55" s="169"/>
      <c r="O55" s="170"/>
      <c r="P55" s="170"/>
      <c r="Q55" s="170"/>
      <c r="R55" s="170"/>
      <c r="S55" s="180">
        <v>43221</v>
      </c>
      <c r="T55" s="187"/>
      <c r="U55" s="170"/>
      <c r="V55" s="198">
        <v>1613.44</v>
      </c>
      <c r="W55" s="168"/>
      <c r="X55" s="169"/>
      <c r="Y55" s="204">
        <v>0</v>
      </c>
      <c r="Z55" s="201">
        <v>1613.44</v>
      </c>
      <c r="AA55" s="169" t="s">
        <v>39</v>
      </c>
      <c r="AB55" s="171"/>
      <c r="AC55" s="208" t="s">
        <v>1350</v>
      </c>
    </row>
    <row r="56" spans="1:29" ht="15.75" customHeight="1" x14ac:dyDescent="0.2">
      <c r="A56" s="174">
        <v>43185</v>
      </c>
      <c r="B56" s="175" t="s">
        <v>247</v>
      </c>
      <c r="C56" s="177" t="s">
        <v>299</v>
      </c>
      <c r="D56" s="179"/>
      <c r="E56" s="179"/>
      <c r="F56" s="170"/>
      <c r="G56" s="170"/>
      <c r="H56" s="169" t="s">
        <v>826</v>
      </c>
      <c r="I56" s="180">
        <v>43196</v>
      </c>
      <c r="J56" s="87" t="s">
        <v>30</v>
      </c>
      <c r="L56" s="170"/>
      <c r="M56" s="169"/>
      <c r="N56" s="169"/>
      <c r="O56" s="170"/>
      <c r="P56" s="170"/>
      <c r="Q56" s="170"/>
      <c r="R56" s="170"/>
      <c r="S56" s="180">
        <v>43221</v>
      </c>
      <c r="T56" s="187"/>
      <c r="U56" s="170"/>
      <c r="V56" s="198">
        <v>3534.87</v>
      </c>
      <c r="W56" s="168"/>
      <c r="X56" s="169"/>
      <c r="Y56" s="204">
        <v>0</v>
      </c>
      <c r="Z56" s="201">
        <v>3534.87</v>
      </c>
      <c r="AA56" s="169" t="s">
        <v>39</v>
      </c>
      <c r="AB56" s="171"/>
      <c r="AC56" s="208" t="s">
        <v>1352</v>
      </c>
    </row>
    <row r="57" spans="1:29" ht="15.75" customHeight="1" x14ac:dyDescent="0.2">
      <c r="A57" s="174">
        <v>43178</v>
      </c>
      <c r="B57" s="175" t="s">
        <v>247</v>
      </c>
      <c r="C57" s="177" t="s">
        <v>300</v>
      </c>
      <c r="D57" s="179"/>
      <c r="E57" s="179"/>
      <c r="F57" s="170"/>
      <c r="G57" s="170"/>
      <c r="H57" s="169" t="s">
        <v>827</v>
      </c>
      <c r="I57" s="180">
        <v>43192</v>
      </c>
      <c r="J57" s="87" t="s">
        <v>30</v>
      </c>
      <c r="L57" s="170"/>
      <c r="M57" s="169"/>
      <c r="N57" s="169"/>
      <c r="O57" s="170"/>
      <c r="P57" s="170"/>
      <c r="Q57" s="170"/>
      <c r="R57" s="170"/>
      <c r="S57" s="180">
        <v>43221</v>
      </c>
      <c r="T57" s="187"/>
      <c r="U57" s="170"/>
      <c r="V57" s="198">
        <v>1395.35</v>
      </c>
      <c r="W57" s="168"/>
      <c r="X57" s="169"/>
      <c r="Y57" s="204">
        <v>0</v>
      </c>
      <c r="Z57" s="201">
        <v>1395.35</v>
      </c>
      <c r="AA57" s="169" t="s">
        <v>39</v>
      </c>
      <c r="AB57" s="171"/>
      <c r="AC57" s="208" t="s">
        <v>1356</v>
      </c>
    </row>
    <row r="58" spans="1:29" ht="15.75" customHeight="1" x14ac:dyDescent="0.2">
      <c r="A58" s="174">
        <v>43199</v>
      </c>
      <c r="B58" s="175" t="s">
        <v>247</v>
      </c>
      <c r="C58" s="177" t="s">
        <v>301</v>
      </c>
      <c r="D58" s="179"/>
      <c r="E58" s="179"/>
      <c r="F58" s="170"/>
      <c r="G58" s="170"/>
      <c r="H58" s="169" t="s">
        <v>828</v>
      </c>
      <c r="I58" s="180">
        <v>43368</v>
      </c>
      <c r="J58" s="87" t="s">
        <v>30</v>
      </c>
      <c r="L58" s="170"/>
      <c r="M58" s="169"/>
      <c r="N58" s="169"/>
      <c r="O58" s="170"/>
      <c r="P58" s="170"/>
      <c r="Q58" s="170"/>
      <c r="R58" s="170"/>
      <c r="S58" s="180">
        <v>43221</v>
      </c>
      <c r="T58" s="187"/>
      <c r="U58" s="170"/>
      <c r="V58" s="198">
        <v>2232.5500000000002</v>
      </c>
      <c r="W58" s="168"/>
      <c r="X58" s="169"/>
      <c r="Y58" s="204">
        <v>0</v>
      </c>
      <c r="Z58" s="201">
        <v>2232.5500000000002</v>
      </c>
      <c r="AA58" s="169" t="s">
        <v>39</v>
      </c>
      <c r="AB58" s="171"/>
      <c r="AC58" s="208" t="s">
        <v>1353</v>
      </c>
    </row>
    <row r="59" spans="1:29" ht="15.75" customHeight="1" x14ac:dyDescent="0.2">
      <c r="A59" s="174">
        <v>43202</v>
      </c>
      <c r="B59" s="175" t="s">
        <v>247</v>
      </c>
      <c r="C59" s="177" t="s">
        <v>302</v>
      </c>
      <c r="D59" s="179"/>
      <c r="E59" s="179"/>
      <c r="F59" s="170"/>
      <c r="G59" s="170"/>
      <c r="H59" s="169" t="s">
        <v>829</v>
      </c>
      <c r="I59" s="180">
        <v>43202</v>
      </c>
      <c r="J59" s="87" t="s">
        <v>30</v>
      </c>
      <c r="L59" s="170"/>
      <c r="M59" s="169"/>
      <c r="N59" s="169"/>
      <c r="O59" s="170"/>
      <c r="P59" s="170"/>
      <c r="Q59" s="170"/>
      <c r="R59" s="170"/>
      <c r="S59" s="180">
        <v>43221</v>
      </c>
      <c r="T59" s="187"/>
      <c r="U59" s="170"/>
      <c r="V59" s="198">
        <v>2883.72</v>
      </c>
      <c r="W59" s="168"/>
      <c r="X59" s="169"/>
      <c r="Y59" s="204">
        <v>0</v>
      </c>
      <c r="Z59" s="201">
        <v>2883.72</v>
      </c>
      <c r="AA59" s="169" t="s">
        <v>39</v>
      </c>
      <c r="AB59" s="171"/>
      <c r="AC59" s="208" t="s">
        <v>1349</v>
      </c>
    </row>
    <row r="60" spans="1:29" ht="15.75" customHeight="1" x14ac:dyDescent="0.2">
      <c r="A60" s="174">
        <v>43203</v>
      </c>
      <c r="B60" s="175" t="s">
        <v>247</v>
      </c>
      <c r="C60" s="177" t="s">
        <v>303</v>
      </c>
      <c r="D60" s="179"/>
      <c r="E60" s="179"/>
      <c r="F60" s="170"/>
      <c r="G60" s="170"/>
      <c r="H60" s="169" t="s">
        <v>830</v>
      </c>
      <c r="I60" s="180">
        <v>43210</v>
      </c>
      <c r="J60" s="87" t="s">
        <v>30</v>
      </c>
      <c r="L60" s="170"/>
      <c r="M60" s="169"/>
      <c r="N60" s="169"/>
      <c r="O60" s="170"/>
      <c r="P60" s="170"/>
      <c r="Q60" s="170"/>
      <c r="R60" s="170"/>
      <c r="S60" s="180">
        <v>43221</v>
      </c>
      <c r="T60" s="187"/>
      <c r="U60" s="170"/>
      <c r="V60" s="198">
        <v>3484.85</v>
      </c>
      <c r="W60" s="168"/>
      <c r="X60" s="169" t="s">
        <v>144</v>
      </c>
      <c r="Y60" s="204">
        <v>0</v>
      </c>
      <c r="Z60" s="201">
        <v>3484.85</v>
      </c>
      <c r="AA60" s="169" t="s">
        <v>39</v>
      </c>
      <c r="AB60" s="171"/>
      <c r="AC60" s="208" t="s">
        <v>1349</v>
      </c>
    </row>
    <row r="61" spans="1:29" ht="15.75" customHeight="1" x14ac:dyDescent="0.2">
      <c r="A61" s="174">
        <v>43194</v>
      </c>
      <c r="B61" s="175" t="s">
        <v>247</v>
      </c>
      <c r="C61" s="177" t="s">
        <v>304</v>
      </c>
      <c r="D61" s="179"/>
      <c r="E61" s="179"/>
      <c r="F61" s="170"/>
      <c r="G61" s="170"/>
      <c r="H61" s="169" t="s">
        <v>831</v>
      </c>
      <c r="I61" s="180">
        <v>43195</v>
      </c>
      <c r="J61" s="87" t="s">
        <v>30</v>
      </c>
      <c r="L61" s="170"/>
      <c r="M61" s="169"/>
      <c r="N61" s="169"/>
      <c r="O61" s="170"/>
      <c r="P61" s="170"/>
      <c r="Q61" s="170"/>
      <c r="R61" s="170"/>
      <c r="S61" s="180">
        <v>43221</v>
      </c>
      <c r="T61" s="187"/>
      <c r="U61" s="170"/>
      <c r="V61" s="198">
        <v>2790.68</v>
      </c>
      <c r="W61" s="168"/>
      <c r="X61" s="169"/>
      <c r="Y61" s="204">
        <v>0</v>
      </c>
      <c r="Z61" s="201">
        <v>2790.68</v>
      </c>
      <c r="AA61" s="169" t="s">
        <v>39</v>
      </c>
      <c r="AB61" s="171"/>
      <c r="AC61" s="208" t="s">
        <v>1351</v>
      </c>
    </row>
    <row r="62" spans="1:29" ht="15.75" customHeight="1" x14ac:dyDescent="0.2">
      <c r="A62" s="174">
        <v>43185</v>
      </c>
      <c r="B62" s="177">
        <v>29601964</v>
      </c>
      <c r="C62" s="177" t="s">
        <v>305</v>
      </c>
      <c r="D62" s="179"/>
      <c r="E62" s="179"/>
      <c r="F62" s="170"/>
      <c r="G62" s="170"/>
      <c r="H62" s="169" t="s">
        <v>832</v>
      </c>
      <c r="I62" s="180">
        <v>43186</v>
      </c>
      <c r="J62" s="87" t="s">
        <v>30</v>
      </c>
      <c r="L62" s="170"/>
      <c r="M62" s="169"/>
      <c r="N62" s="169"/>
      <c r="O62" s="170"/>
      <c r="P62" s="170"/>
      <c r="Q62" s="170"/>
      <c r="R62" s="170"/>
      <c r="S62" s="180">
        <v>43221</v>
      </c>
      <c r="T62" s="187"/>
      <c r="U62" s="170"/>
      <c r="V62" s="198">
        <v>3069.76</v>
      </c>
      <c r="W62" s="168"/>
      <c r="X62" s="189"/>
      <c r="Y62" s="204">
        <v>0</v>
      </c>
      <c r="Z62" s="201">
        <v>3069.76</v>
      </c>
      <c r="AA62" s="169" t="s">
        <v>39</v>
      </c>
      <c r="AB62" s="171"/>
      <c r="AC62" s="208" t="s">
        <v>1355</v>
      </c>
    </row>
    <row r="63" spans="1:29" ht="15.75" customHeight="1" x14ac:dyDescent="0.2">
      <c r="A63" s="174">
        <v>43209</v>
      </c>
      <c r="B63" s="176" t="s">
        <v>247</v>
      </c>
      <c r="C63" s="177" t="s">
        <v>306</v>
      </c>
      <c r="D63" s="179"/>
      <c r="E63" s="179"/>
      <c r="F63" s="170"/>
      <c r="G63" s="170"/>
      <c r="H63" s="169" t="s">
        <v>833</v>
      </c>
      <c r="I63" s="180">
        <v>43237</v>
      </c>
      <c r="J63" s="87" t="s">
        <v>30</v>
      </c>
      <c r="L63" s="170"/>
      <c r="M63" s="169"/>
      <c r="N63" s="169"/>
      <c r="O63" s="170"/>
      <c r="P63" s="170"/>
      <c r="Q63" s="170"/>
      <c r="R63" s="170"/>
      <c r="S63" s="180">
        <v>43222</v>
      </c>
      <c r="T63" s="187"/>
      <c r="U63" s="170"/>
      <c r="V63" s="198">
        <v>720</v>
      </c>
      <c r="W63" s="168"/>
      <c r="X63" s="169"/>
      <c r="Y63" s="204">
        <v>0</v>
      </c>
      <c r="Z63" s="201">
        <v>720</v>
      </c>
      <c r="AA63" s="169" t="s">
        <v>40</v>
      </c>
      <c r="AB63" s="192"/>
      <c r="AC63" s="208" t="s">
        <v>1363</v>
      </c>
    </row>
    <row r="64" spans="1:29" ht="15.75" customHeight="1" x14ac:dyDescent="0.2">
      <c r="A64" s="174">
        <v>43185</v>
      </c>
      <c r="B64" s="175" t="s">
        <v>247</v>
      </c>
      <c r="C64" s="177" t="s">
        <v>307</v>
      </c>
      <c r="D64" s="179"/>
      <c r="E64" s="179"/>
      <c r="F64" s="170"/>
      <c r="G64" s="170"/>
      <c r="H64" s="169" t="s">
        <v>834</v>
      </c>
      <c r="I64" s="180">
        <v>43217</v>
      </c>
      <c r="J64" s="87" t="s">
        <v>30</v>
      </c>
      <c r="L64" s="170"/>
      <c r="M64" s="169"/>
      <c r="N64" s="169"/>
      <c r="O64" s="170"/>
      <c r="P64" s="170"/>
      <c r="Q64" s="170"/>
      <c r="R64" s="170"/>
      <c r="S64" s="180">
        <v>43222</v>
      </c>
      <c r="T64" s="187"/>
      <c r="U64" s="170"/>
      <c r="V64" s="198">
        <v>1613.92</v>
      </c>
      <c r="W64" s="168"/>
      <c r="X64" s="169"/>
      <c r="Y64" s="204">
        <v>0</v>
      </c>
      <c r="Z64" s="201">
        <v>1613.92</v>
      </c>
      <c r="AA64" s="169" t="s">
        <v>39</v>
      </c>
      <c r="AB64" s="171"/>
      <c r="AC64" s="208" t="s">
        <v>1350</v>
      </c>
    </row>
    <row r="65" spans="1:29" ht="15.75" customHeight="1" x14ac:dyDescent="0.2">
      <c r="A65" s="174">
        <v>43207</v>
      </c>
      <c r="B65" s="175" t="s">
        <v>247</v>
      </c>
      <c r="C65" s="177" t="s">
        <v>308</v>
      </c>
      <c r="D65" s="179"/>
      <c r="E65" s="179"/>
      <c r="F65" s="170"/>
      <c r="G65" s="170"/>
      <c r="H65" s="169" t="s">
        <v>835</v>
      </c>
      <c r="I65" s="180">
        <v>43223</v>
      </c>
      <c r="J65" s="87" t="s">
        <v>30</v>
      </c>
      <c r="L65" s="170"/>
      <c r="M65" s="169"/>
      <c r="N65" s="169"/>
      <c r="O65" s="170"/>
      <c r="P65" s="170"/>
      <c r="Q65" s="170"/>
      <c r="R65" s="170"/>
      <c r="S65" s="180">
        <v>43222</v>
      </c>
      <c r="T65" s="187"/>
      <c r="U65" s="170"/>
      <c r="V65" s="198">
        <v>1916.66</v>
      </c>
      <c r="W65" s="168"/>
      <c r="X65" s="169"/>
      <c r="Y65" s="204">
        <v>0</v>
      </c>
      <c r="Z65" s="201">
        <v>1916.66</v>
      </c>
      <c r="AA65" s="169" t="s">
        <v>39</v>
      </c>
      <c r="AB65" s="171"/>
      <c r="AC65" s="208" t="s">
        <v>1353</v>
      </c>
    </row>
    <row r="66" spans="1:29" ht="15.75" customHeight="1" x14ac:dyDescent="0.2">
      <c r="A66" s="174">
        <v>43174</v>
      </c>
      <c r="B66" s="175" t="s">
        <v>247</v>
      </c>
      <c r="C66" s="177" t="s">
        <v>309</v>
      </c>
      <c r="D66" s="179"/>
      <c r="E66" s="179"/>
      <c r="F66" s="170"/>
      <c r="G66" s="170"/>
      <c r="H66" s="169" t="s">
        <v>836</v>
      </c>
      <c r="I66" s="180">
        <v>43174</v>
      </c>
      <c r="J66" s="87" t="s">
        <v>30</v>
      </c>
      <c r="K66" s="183" t="s">
        <v>31</v>
      </c>
      <c r="L66" s="170"/>
      <c r="M66" s="169"/>
      <c r="N66" s="169"/>
      <c r="O66" s="170"/>
      <c r="P66" s="170"/>
      <c r="Q66" s="170"/>
      <c r="R66" s="170"/>
      <c r="S66" s="180">
        <v>43222</v>
      </c>
      <c r="T66" s="187"/>
      <c r="U66" s="170"/>
      <c r="V66" s="198">
        <v>2640.46</v>
      </c>
      <c r="W66" s="168"/>
      <c r="X66" s="169"/>
      <c r="Y66" s="204">
        <v>1320.23</v>
      </c>
      <c r="Z66" s="201">
        <v>1320.23</v>
      </c>
      <c r="AA66" s="169" t="s">
        <v>39</v>
      </c>
      <c r="AB66" s="171"/>
      <c r="AC66" s="208" t="s">
        <v>1347</v>
      </c>
    </row>
    <row r="67" spans="1:29" ht="15.75" customHeight="1" x14ac:dyDescent="0.2">
      <c r="A67" s="174">
        <v>43201</v>
      </c>
      <c r="B67" s="175" t="s">
        <v>247</v>
      </c>
      <c r="C67" s="177" t="s">
        <v>310</v>
      </c>
      <c r="D67" s="179"/>
      <c r="E67" s="179"/>
      <c r="F67" s="170"/>
      <c r="G67" s="170"/>
      <c r="H67" s="169" t="s">
        <v>837</v>
      </c>
      <c r="I67" s="180">
        <v>43203</v>
      </c>
      <c r="J67" s="87" t="s">
        <v>30</v>
      </c>
      <c r="L67" s="170"/>
      <c r="M67" s="169"/>
      <c r="N67" s="169"/>
      <c r="O67" s="170"/>
      <c r="P67" s="170"/>
      <c r="Q67" s="170"/>
      <c r="R67" s="170"/>
      <c r="S67" s="180">
        <v>43222</v>
      </c>
      <c r="T67" s="187"/>
      <c r="U67" s="170"/>
      <c r="V67" s="198">
        <v>1742.42</v>
      </c>
      <c r="W67" s="168"/>
      <c r="X67" s="169" t="s">
        <v>144</v>
      </c>
      <c r="Y67" s="204">
        <v>0</v>
      </c>
      <c r="Z67" s="201">
        <v>1742.42</v>
      </c>
      <c r="AA67" s="169" t="s">
        <v>39</v>
      </c>
      <c r="AB67" s="171"/>
      <c r="AC67" s="208" t="s">
        <v>1348</v>
      </c>
    </row>
    <row r="68" spans="1:29" ht="15.75" customHeight="1" x14ac:dyDescent="0.2">
      <c r="A68" s="174">
        <v>43045</v>
      </c>
      <c r="B68" s="176">
        <v>29212718</v>
      </c>
      <c r="C68" s="177" t="s">
        <v>311</v>
      </c>
      <c r="D68" s="183"/>
      <c r="E68" s="179"/>
      <c r="F68" s="170"/>
      <c r="G68" s="170"/>
      <c r="H68" s="169" t="s">
        <v>838</v>
      </c>
      <c r="I68" s="180">
        <v>43075</v>
      </c>
      <c r="J68" s="87" t="s">
        <v>30</v>
      </c>
      <c r="L68" s="170"/>
      <c r="M68" s="169"/>
      <c r="N68" s="169"/>
      <c r="O68" s="170"/>
      <c r="P68" s="170"/>
      <c r="Q68" s="170"/>
      <c r="R68" s="170"/>
      <c r="S68" s="180">
        <v>43222</v>
      </c>
      <c r="T68" s="187"/>
      <c r="U68" s="170"/>
      <c r="V68" s="198">
        <v>1530</v>
      </c>
      <c r="W68" s="168"/>
      <c r="X68" s="169" t="s">
        <v>147</v>
      </c>
      <c r="Y68" s="204">
        <v>0</v>
      </c>
      <c r="Z68" s="201">
        <v>1530</v>
      </c>
      <c r="AA68" s="169" t="s">
        <v>39</v>
      </c>
      <c r="AB68" s="171"/>
      <c r="AC68" s="208" t="s">
        <v>1346</v>
      </c>
    </row>
    <row r="69" spans="1:29" ht="15.75" customHeight="1" x14ac:dyDescent="0.2">
      <c r="A69" s="174">
        <v>43147</v>
      </c>
      <c r="B69" s="175" t="s">
        <v>247</v>
      </c>
      <c r="C69" s="177" t="s">
        <v>312</v>
      </c>
      <c r="D69" s="183"/>
      <c r="E69" s="179"/>
      <c r="F69" s="170"/>
      <c r="G69" s="170"/>
      <c r="H69" s="169" t="s">
        <v>839</v>
      </c>
      <c r="I69" s="180">
        <v>43173</v>
      </c>
      <c r="J69" s="87" t="s">
        <v>30</v>
      </c>
      <c r="L69" s="170"/>
      <c r="M69" s="169"/>
      <c r="N69" s="169"/>
      <c r="O69" s="170"/>
      <c r="P69" s="170"/>
      <c r="Q69" s="170"/>
      <c r="R69" s="170"/>
      <c r="S69" s="180">
        <v>43222</v>
      </c>
      <c r="T69" s="187"/>
      <c r="U69" s="170"/>
      <c r="V69" s="198">
        <v>1398</v>
      </c>
      <c r="W69" s="168"/>
      <c r="X69" s="169"/>
      <c r="Y69" s="204">
        <v>0</v>
      </c>
      <c r="Z69" s="201">
        <v>1398</v>
      </c>
      <c r="AA69" s="169" t="s">
        <v>39</v>
      </c>
      <c r="AB69" s="171"/>
      <c r="AC69" s="208" t="s">
        <v>1348</v>
      </c>
    </row>
    <row r="70" spans="1:29" ht="15.75" customHeight="1" x14ac:dyDescent="0.2">
      <c r="A70" s="174">
        <v>43150</v>
      </c>
      <c r="B70" s="175" t="s">
        <v>247</v>
      </c>
      <c r="C70" s="177" t="s">
        <v>313</v>
      </c>
      <c r="D70" s="179"/>
      <c r="E70" s="179"/>
      <c r="F70" s="170"/>
      <c r="G70" s="170"/>
      <c r="H70" s="169" t="s">
        <v>840</v>
      </c>
      <c r="I70" s="180">
        <v>43252</v>
      </c>
      <c r="J70" s="87" t="s">
        <v>30</v>
      </c>
      <c r="L70" s="170"/>
      <c r="M70" s="169"/>
      <c r="N70" s="169"/>
      <c r="O70" s="170"/>
      <c r="P70" s="170"/>
      <c r="Q70" s="170"/>
      <c r="R70" s="170"/>
      <c r="S70" s="180">
        <v>43223</v>
      </c>
      <c r="T70" s="187"/>
      <c r="U70" s="170"/>
      <c r="V70" s="198">
        <v>1132.57</v>
      </c>
      <c r="W70" s="168"/>
      <c r="X70" s="169"/>
      <c r="Y70" s="204">
        <v>0</v>
      </c>
      <c r="Z70" s="201">
        <v>1132.57</v>
      </c>
      <c r="AA70" s="169" t="s">
        <v>39</v>
      </c>
      <c r="AB70" s="171"/>
      <c r="AC70" s="208" t="s">
        <v>1350</v>
      </c>
    </row>
    <row r="71" spans="1:29" ht="15.75" customHeight="1" x14ac:dyDescent="0.2">
      <c r="A71" s="174">
        <v>43209</v>
      </c>
      <c r="B71" s="177">
        <v>29690504</v>
      </c>
      <c r="C71" s="177" t="s">
        <v>314</v>
      </c>
      <c r="D71" s="179"/>
      <c r="E71" s="179"/>
      <c r="F71" s="170"/>
      <c r="G71" s="170"/>
      <c r="H71" s="169" t="s">
        <v>841</v>
      </c>
      <c r="I71" s="180">
        <v>43211</v>
      </c>
      <c r="J71" s="87" t="s">
        <v>30</v>
      </c>
      <c r="L71" s="170"/>
      <c r="M71" s="169"/>
      <c r="N71" s="169"/>
      <c r="O71" s="170"/>
      <c r="P71" s="170"/>
      <c r="Q71" s="170"/>
      <c r="R71" s="170"/>
      <c r="S71" s="180">
        <v>43223</v>
      </c>
      <c r="T71" s="187"/>
      <c r="U71" s="170"/>
      <c r="V71" s="198">
        <v>660.12</v>
      </c>
      <c r="W71" s="168"/>
      <c r="X71" s="169" t="s">
        <v>150</v>
      </c>
      <c r="Y71" s="204">
        <v>0</v>
      </c>
      <c r="Z71" s="201">
        <v>660.12</v>
      </c>
      <c r="AA71" s="169" t="s">
        <v>39</v>
      </c>
      <c r="AB71" s="171"/>
      <c r="AC71" s="208" t="s">
        <v>1347</v>
      </c>
    </row>
    <row r="72" spans="1:29" ht="15.75" customHeight="1" x14ac:dyDescent="0.2">
      <c r="A72" s="174">
        <v>43075</v>
      </c>
      <c r="B72" s="177">
        <v>29307484</v>
      </c>
      <c r="C72" s="177" t="s">
        <v>315</v>
      </c>
      <c r="D72" s="179"/>
      <c r="E72" s="179"/>
      <c r="F72" s="170"/>
      <c r="G72" s="170"/>
      <c r="H72" s="169" t="s">
        <v>842</v>
      </c>
      <c r="I72" s="180">
        <v>43104</v>
      </c>
      <c r="J72" s="87" t="s">
        <v>30</v>
      </c>
      <c r="L72" s="170"/>
      <c r="M72" s="169"/>
      <c r="N72" s="169"/>
      <c r="O72" s="170"/>
      <c r="P72" s="170"/>
      <c r="Q72" s="170"/>
      <c r="R72" s="170"/>
      <c r="S72" s="180">
        <v>43223</v>
      </c>
      <c r="T72" s="187"/>
      <c r="U72" s="170"/>
      <c r="V72" s="198">
        <v>5198.92</v>
      </c>
      <c r="W72" s="168"/>
      <c r="X72" s="169"/>
      <c r="Y72" s="204">
        <v>0</v>
      </c>
      <c r="Z72" s="201">
        <v>5198.92</v>
      </c>
      <c r="AA72" s="169" t="s">
        <v>39</v>
      </c>
      <c r="AB72" s="171"/>
      <c r="AC72" s="208" t="s">
        <v>1347</v>
      </c>
    </row>
    <row r="73" spans="1:29" ht="15.75" customHeight="1" x14ac:dyDescent="0.2">
      <c r="A73" s="174">
        <v>43216</v>
      </c>
      <c r="B73" s="175" t="s">
        <v>247</v>
      </c>
      <c r="C73" s="184" t="s">
        <v>316</v>
      </c>
      <c r="D73" s="179"/>
      <c r="E73" s="179"/>
      <c r="F73" s="170"/>
      <c r="G73" s="170"/>
      <c r="H73" s="169" t="s">
        <v>843</v>
      </c>
      <c r="I73" s="180">
        <v>43272</v>
      </c>
      <c r="J73" s="87" t="s">
        <v>30</v>
      </c>
      <c r="L73" s="170"/>
      <c r="M73" s="169"/>
      <c r="N73" s="169"/>
      <c r="O73" s="170"/>
      <c r="P73" s="170"/>
      <c r="Q73" s="170"/>
      <c r="R73" s="170"/>
      <c r="S73" s="180">
        <v>43224</v>
      </c>
      <c r="T73" s="187"/>
      <c r="U73" s="170"/>
      <c r="V73" s="198">
        <v>1632</v>
      </c>
      <c r="W73" s="168"/>
      <c r="X73" s="87" t="s">
        <v>149</v>
      </c>
      <c r="Y73" s="204">
        <v>0</v>
      </c>
      <c r="Z73" s="201">
        <v>1632</v>
      </c>
      <c r="AA73" s="169" t="s">
        <v>39</v>
      </c>
      <c r="AB73" s="171"/>
      <c r="AC73" s="208" t="s">
        <v>1349</v>
      </c>
    </row>
    <row r="74" spans="1:29" ht="15.75" customHeight="1" x14ac:dyDescent="0.2">
      <c r="A74" s="174">
        <v>43187</v>
      </c>
      <c r="B74" s="175" t="s">
        <v>247</v>
      </c>
      <c r="C74" s="177" t="s">
        <v>317</v>
      </c>
      <c r="D74" s="179"/>
      <c r="E74" s="179"/>
      <c r="F74" s="170"/>
      <c r="G74" s="170"/>
      <c r="H74" s="169" t="s">
        <v>844</v>
      </c>
      <c r="I74" s="180">
        <v>43205</v>
      </c>
      <c r="J74" s="87" t="s">
        <v>30</v>
      </c>
      <c r="L74" s="170"/>
      <c r="M74" s="169"/>
      <c r="N74" s="169"/>
      <c r="O74" s="170"/>
      <c r="P74" s="170"/>
      <c r="Q74" s="170"/>
      <c r="R74" s="170"/>
      <c r="S74" s="180">
        <v>43228</v>
      </c>
      <c r="T74" s="187"/>
      <c r="U74" s="170"/>
      <c r="V74" s="198">
        <v>1113.5999999999999</v>
      </c>
      <c r="W74" s="168"/>
      <c r="X74" s="169"/>
      <c r="Y74" s="204">
        <v>0</v>
      </c>
      <c r="Z74" s="201">
        <v>1113.5999999999999</v>
      </c>
      <c r="AA74" s="169" t="s">
        <v>39</v>
      </c>
      <c r="AB74" s="171"/>
      <c r="AC74" s="208" t="s">
        <v>1355</v>
      </c>
    </row>
    <row r="75" spans="1:29" ht="15.75" customHeight="1" x14ac:dyDescent="0.2">
      <c r="A75" s="174">
        <v>43195</v>
      </c>
      <c r="B75" s="175" t="s">
        <v>247</v>
      </c>
      <c r="C75" s="177" t="s">
        <v>318</v>
      </c>
      <c r="D75" s="179"/>
      <c r="E75" s="179"/>
      <c r="F75" s="170"/>
      <c r="G75" s="170"/>
      <c r="H75" s="169" t="s">
        <v>845</v>
      </c>
      <c r="I75" s="180">
        <v>43208</v>
      </c>
      <c r="J75" s="87" t="s">
        <v>30</v>
      </c>
      <c r="L75" s="170"/>
      <c r="M75" s="169"/>
      <c r="N75" s="169"/>
      <c r="O75" s="170"/>
      <c r="P75" s="170"/>
      <c r="Q75" s="170"/>
      <c r="R75" s="170"/>
      <c r="S75" s="180">
        <v>43228</v>
      </c>
      <c r="T75" s="187"/>
      <c r="U75" s="170"/>
      <c r="V75" s="198">
        <v>1680</v>
      </c>
      <c r="W75" s="168"/>
      <c r="X75" s="169"/>
      <c r="Y75" s="204">
        <v>0</v>
      </c>
      <c r="Z75" s="201">
        <v>1680</v>
      </c>
      <c r="AA75" s="169" t="s">
        <v>39</v>
      </c>
      <c r="AB75" s="171"/>
      <c r="AC75" s="208" t="s">
        <v>1354</v>
      </c>
    </row>
    <row r="76" spans="1:29" ht="15.75" customHeight="1" x14ac:dyDescent="0.2">
      <c r="A76" s="174">
        <v>43203</v>
      </c>
      <c r="B76" s="175" t="s">
        <v>247</v>
      </c>
      <c r="C76" s="184" t="s">
        <v>319</v>
      </c>
      <c r="D76" s="179"/>
      <c r="E76" s="179"/>
      <c r="F76" s="170"/>
      <c r="G76" s="170"/>
      <c r="H76" s="169" t="s">
        <v>846</v>
      </c>
      <c r="I76" s="180">
        <v>43209</v>
      </c>
      <c r="J76" s="87" t="s">
        <v>30</v>
      </c>
      <c r="L76" s="170"/>
      <c r="M76" s="169"/>
      <c r="N76" s="169"/>
      <c r="O76" s="170"/>
      <c r="P76" s="170"/>
      <c r="Q76" s="170"/>
      <c r="R76" s="170"/>
      <c r="S76" s="180">
        <v>43229</v>
      </c>
      <c r="T76" s="187"/>
      <c r="U76" s="170"/>
      <c r="V76" s="198">
        <v>2604.65</v>
      </c>
      <c r="W76" s="168"/>
      <c r="X76" s="169"/>
      <c r="Y76" s="204">
        <v>0</v>
      </c>
      <c r="Z76" s="201">
        <v>2604.65</v>
      </c>
      <c r="AA76" s="169" t="s">
        <v>39</v>
      </c>
      <c r="AB76" s="171"/>
      <c r="AC76" s="208" t="s">
        <v>1351</v>
      </c>
    </row>
    <row r="77" spans="1:29" ht="15.75" customHeight="1" x14ac:dyDescent="0.2">
      <c r="A77" s="174">
        <v>43200</v>
      </c>
      <c r="B77" s="175" t="s">
        <v>247</v>
      </c>
      <c r="C77" s="177" t="s">
        <v>320</v>
      </c>
      <c r="D77" s="179"/>
      <c r="E77" s="179"/>
      <c r="F77" s="170"/>
      <c r="G77" s="170"/>
      <c r="H77" s="169" t="s">
        <v>847</v>
      </c>
      <c r="I77" s="180">
        <v>43201</v>
      </c>
      <c r="J77" s="87" t="s">
        <v>30</v>
      </c>
      <c r="L77" s="170"/>
      <c r="M77" s="169"/>
      <c r="N77" s="169"/>
      <c r="O77" s="170"/>
      <c r="P77" s="170"/>
      <c r="Q77" s="170"/>
      <c r="R77" s="170"/>
      <c r="S77" s="180">
        <v>43229</v>
      </c>
      <c r="T77" s="187"/>
      <c r="U77" s="170"/>
      <c r="V77" s="198">
        <v>3488.36</v>
      </c>
      <c r="W77" s="168"/>
      <c r="X77" s="169"/>
      <c r="Y77" s="204">
        <v>0</v>
      </c>
      <c r="Z77" s="201">
        <v>3488.36</v>
      </c>
      <c r="AA77" s="169" t="s">
        <v>39</v>
      </c>
      <c r="AB77" s="171"/>
      <c r="AC77" s="208" t="s">
        <v>1360</v>
      </c>
    </row>
    <row r="78" spans="1:29" ht="15.75" customHeight="1" x14ac:dyDescent="0.2">
      <c r="A78" s="174">
        <v>43204</v>
      </c>
      <c r="B78" s="175" t="s">
        <v>247</v>
      </c>
      <c r="C78" s="177" t="s">
        <v>321</v>
      </c>
      <c r="D78" s="179"/>
      <c r="E78" s="179"/>
      <c r="F78" s="170"/>
      <c r="G78" s="170"/>
      <c r="H78" s="169" t="s">
        <v>848</v>
      </c>
      <c r="I78" s="180">
        <v>43207</v>
      </c>
      <c r="J78" s="87" t="s">
        <v>30</v>
      </c>
      <c r="L78" s="170"/>
      <c r="M78" s="169"/>
      <c r="N78" s="169"/>
      <c r="O78" s="170"/>
      <c r="P78" s="170"/>
      <c r="Q78" s="170"/>
      <c r="R78" s="170"/>
      <c r="S78" s="180">
        <v>43230</v>
      </c>
      <c r="T78" s="187"/>
      <c r="U78" s="170"/>
      <c r="V78" s="198">
        <v>2790.68</v>
      </c>
      <c r="W78" s="168"/>
      <c r="X78" s="169"/>
      <c r="Y78" s="204">
        <v>0</v>
      </c>
      <c r="Z78" s="201">
        <v>2790.68</v>
      </c>
      <c r="AA78" s="169" t="s">
        <v>39</v>
      </c>
      <c r="AB78" s="171"/>
      <c r="AC78" s="208" t="s">
        <v>1349</v>
      </c>
    </row>
    <row r="79" spans="1:29" ht="15.75" customHeight="1" x14ac:dyDescent="0.2">
      <c r="A79" s="174">
        <v>43195</v>
      </c>
      <c r="B79" s="175" t="s">
        <v>247</v>
      </c>
      <c r="C79" s="177" t="s">
        <v>322</v>
      </c>
      <c r="D79" s="179"/>
      <c r="E79" s="179"/>
      <c r="F79" s="170"/>
      <c r="G79" s="170"/>
      <c r="H79" s="169" t="s">
        <v>849</v>
      </c>
      <c r="I79" s="180">
        <v>43195</v>
      </c>
      <c r="J79" s="87" t="s">
        <v>30</v>
      </c>
      <c r="L79" s="170"/>
      <c r="M79" s="169"/>
      <c r="N79" s="169"/>
      <c r="O79" s="170"/>
      <c r="P79"/>
      <c r="Q79" s="170"/>
      <c r="R79"/>
      <c r="S79" s="180">
        <v>43230</v>
      </c>
      <c r="T79" s="187"/>
      <c r="U79" s="170"/>
      <c r="V79" s="198">
        <v>1742.42</v>
      </c>
      <c r="W79" s="168"/>
      <c r="X79" s="169" t="s">
        <v>144</v>
      </c>
      <c r="Y79" s="204">
        <v>0</v>
      </c>
      <c r="Z79" s="201">
        <v>1742.42</v>
      </c>
      <c r="AA79" s="169" t="s">
        <v>39</v>
      </c>
      <c r="AB79" s="171"/>
      <c r="AC79" s="208" t="s">
        <v>1353</v>
      </c>
    </row>
    <row r="80" spans="1:29" ht="15.75" customHeight="1" x14ac:dyDescent="0.2">
      <c r="A80" s="174">
        <v>43182</v>
      </c>
      <c r="B80" s="175" t="s">
        <v>247</v>
      </c>
      <c r="C80" s="177" t="s">
        <v>323</v>
      </c>
      <c r="D80" s="179"/>
      <c r="E80" s="179"/>
      <c r="F80" s="170"/>
      <c r="G80" s="170"/>
      <c r="H80" s="169" t="s">
        <v>850</v>
      </c>
      <c r="I80" s="180">
        <v>43213</v>
      </c>
      <c r="J80" s="87" t="s">
        <v>30</v>
      </c>
      <c r="L80" s="170"/>
      <c r="M80" s="169"/>
      <c r="N80" s="177"/>
      <c r="O80" s="170"/>
      <c r="P80" s="170"/>
      <c r="Q80" s="170"/>
      <c r="R80" s="170"/>
      <c r="S80" s="180">
        <v>43230</v>
      </c>
      <c r="T80" s="187"/>
      <c r="U80" s="170"/>
      <c r="V80" s="198">
        <v>1916.66</v>
      </c>
      <c r="W80" s="168"/>
      <c r="X80" s="169"/>
      <c r="Y80" s="204">
        <v>0</v>
      </c>
      <c r="Z80" s="201">
        <v>1916.66</v>
      </c>
      <c r="AA80" s="169" t="s">
        <v>39</v>
      </c>
      <c r="AB80" s="171"/>
      <c r="AC80" s="208" t="s">
        <v>1353</v>
      </c>
    </row>
    <row r="81" spans="1:29" ht="15.75" customHeight="1" x14ac:dyDescent="0.2">
      <c r="A81" s="174">
        <v>43188</v>
      </c>
      <c r="B81" s="175" t="s">
        <v>247</v>
      </c>
      <c r="C81" s="177" t="s">
        <v>324</v>
      </c>
      <c r="D81" s="179"/>
      <c r="E81" s="179"/>
      <c r="F81" s="170"/>
      <c r="G81" s="170"/>
      <c r="H81" s="169" t="s">
        <v>851</v>
      </c>
      <c r="I81" s="180">
        <v>43188</v>
      </c>
      <c r="J81" s="87" t="s">
        <v>30</v>
      </c>
      <c r="L81" s="170"/>
      <c r="M81" s="169"/>
      <c r="N81" s="169"/>
      <c r="O81" s="170"/>
      <c r="P81" s="170"/>
      <c r="Q81" s="170"/>
      <c r="R81" s="170"/>
      <c r="S81" s="180">
        <v>43230</v>
      </c>
      <c r="T81" s="187"/>
      <c r="U81" s="170"/>
      <c r="V81" s="198">
        <v>3484.85</v>
      </c>
      <c r="W81" s="168"/>
      <c r="X81" s="169" t="s">
        <v>144</v>
      </c>
      <c r="Y81" s="204">
        <v>0</v>
      </c>
      <c r="Z81" s="201">
        <v>3484.85</v>
      </c>
      <c r="AA81" s="169" t="s">
        <v>39</v>
      </c>
      <c r="AB81" s="171"/>
      <c r="AC81" s="208" t="s">
        <v>1354</v>
      </c>
    </row>
    <row r="82" spans="1:29" ht="15.75" customHeight="1" x14ac:dyDescent="0.2">
      <c r="A82" s="174">
        <v>43182</v>
      </c>
      <c r="B82" s="175" t="s">
        <v>247</v>
      </c>
      <c r="C82" s="177" t="s">
        <v>325</v>
      </c>
      <c r="D82" s="179"/>
      <c r="E82" s="179"/>
      <c r="F82" s="170"/>
      <c r="G82" s="170"/>
      <c r="H82" s="169" t="s">
        <v>852</v>
      </c>
      <c r="I82" s="180">
        <v>43182</v>
      </c>
      <c r="J82" s="87" t="s">
        <v>30</v>
      </c>
      <c r="L82" s="170"/>
      <c r="M82" s="169"/>
      <c r="N82" s="169"/>
      <c r="O82" s="170"/>
      <c r="P82" s="170"/>
      <c r="Q82" s="170"/>
      <c r="R82" s="170"/>
      <c r="S82" s="180">
        <v>43231</v>
      </c>
      <c r="T82" s="187"/>
      <c r="U82" s="170"/>
      <c r="V82" s="198">
        <v>3484.85</v>
      </c>
      <c r="W82" s="168"/>
      <c r="X82" s="169" t="s">
        <v>144</v>
      </c>
      <c r="Y82" s="204">
        <v>0</v>
      </c>
      <c r="Z82" s="201">
        <v>3484.85</v>
      </c>
      <c r="AA82" s="169" t="s">
        <v>39</v>
      </c>
      <c r="AB82" s="171"/>
      <c r="AC82" s="208" t="s">
        <v>1348</v>
      </c>
    </row>
    <row r="83" spans="1:29" ht="15.75" customHeight="1" x14ac:dyDescent="0.2">
      <c r="A83" s="174">
        <v>43207</v>
      </c>
      <c r="B83" s="175" t="s">
        <v>247</v>
      </c>
      <c r="C83" s="177" t="s">
        <v>326</v>
      </c>
      <c r="D83" s="179"/>
      <c r="E83" s="179"/>
      <c r="F83" s="170"/>
      <c r="G83" s="170"/>
      <c r="H83" s="169" t="s">
        <v>853</v>
      </c>
      <c r="I83" s="180">
        <v>43238</v>
      </c>
      <c r="J83" s="87" t="s">
        <v>30</v>
      </c>
      <c r="L83" s="170"/>
      <c r="M83" s="169"/>
      <c r="N83" s="169"/>
      <c r="O83" s="170"/>
      <c r="P83"/>
      <c r="Q83" s="170"/>
      <c r="R83" s="170"/>
      <c r="S83" s="180">
        <v>43231</v>
      </c>
      <c r="T83" s="187"/>
      <c r="U83" s="170"/>
      <c r="V83" s="198">
        <v>2375.8000000000002</v>
      </c>
      <c r="W83" s="168"/>
      <c r="X83" s="169"/>
      <c r="Y83" s="204">
        <v>0</v>
      </c>
      <c r="Z83" s="201">
        <v>2375.8000000000002</v>
      </c>
      <c r="AA83" s="169" t="s">
        <v>39</v>
      </c>
      <c r="AB83" s="171"/>
      <c r="AC83" s="208" t="s">
        <v>1347</v>
      </c>
    </row>
    <row r="84" spans="1:29" ht="15.75" customHeight="1" x14ac:dyDescent="0.2">
      <c r="A84" s="174">
        <v>43195</v>
      </c>
      <c r="B84" s="175" t="s">
        <v>247</v>
      </c>
      <c r="C84" s="177" t="s">
        <v>327</v>
      </c>
      <c r="D84" s="179"/>
      <c r="E84" s="179"/>
      <c r="F84" s="170"/>
      <c r="G84" s="170"/>
      <c r="H84" s="169" t="s">
        <v>854</v>
      </c>
      <c r="I84" s="180">
        <v>43236</v>
      </c>
      <c r="J84" s="87" t="s">
        <v>30</v>
      </c>
      <c r="L84" s="170"/>
      <c r="M84" s="169"/>
      <c r="N84" s="169"/>
      <c r="O84" s="170"/>
      <c r="P84"/>
      <c r="Q84" s="170"/>
      <c r="R84" s="170"/>
      <c r="S84" s="180">
        <v>43231</v>
      </c>
      <c r="T84" s="187"/>
      <c r="U84" s="170"/>
      <c r="V84" s="198">
        <v>1632</v>
      </c>
      <c r="W84" s="168"/>
      <c r="X84" s="87" t="s">
        <v>149</v>
      </c>
      <c r="Y84" s="204">
        <v>0</v>
      </c>
      <c r="Z84" s="201">
        <v>1632</v>
      </c>
      <c r="AA84" s="169" t="s">
        <v>39</v>
      </c>
      <c r="AB84" s="171"/>
      <c r="AC84" s="208" t="s">
        <v>1348</v>
      </c>
    </row>
    <row r="85" spans="1:29" ht="15.75" customHeight="1" x14ac:dyDescent="0.2">
      <c r="A85" s="174">
        <v>43067</v>
      </c>
      <c r="B85" s="175" t="s">
        <v>247</v>
      </c>
      <c r="C85" s="177" t="s">
        <v>328</v>
      </c>
      <c r="D85" s="183"/>
      <c r="E85" s="179"/>
      <c r="F85" s="170"/>
      <c r="G85" s="170"/>
      <c r="H85" s="169" t="s">
        <v>855</v>
      </c>
      <c r="I85" s="180">
        <v>43081</v>
      </c>
      <c r="J85" s="87" t="s">
        <v>30</v>
      </c>
      <c r="L85" s="170"/>
      <c r="M85" s="169"/>
      <c r="N85" s="169"/>
      <c r="O85" s="170"/>
      <c r="P85" s="170"/>
      <c r="Q85" s="170"/>
      <c r="R85" s="170"/>
      <c r="S85" s="180">
        <v>43231</v>
      </c>
      <c r="T85" s="187"/>
      <c r="U85" s="170"/>
      <c r="V85" s="198">
        <v>1332</v>
      </c>
      <c r="W85" s="168"/>
      <c r="X85" s="169"/>
      <c r="Y85" s="204">
        <v>0</v>
      </c>
      <c r="Z85" s="201">
        <v>1332</v>
      </c>
      <c r="AA85" s="169" t="s">
        <v>39</v>
      </c>
      <c r="AB85" s="171"/>
      <c r="AC85" s="208" t="s">
        <v>1347</v>
      </c>
    </row>
    <row r="86" spans="1:29" ht="15.75" customHeight="1" x14ac:dyDescent="0.2">
      <c r="A86" s="174">
        <v>43223</v>
      </c>
      <c r="B86" s="175" t="s">
        <v>247</v>
      </c>
      <c r="C86" s="177" t="s">
        <v>329</v>
      </c>
      <c r="D86" s="179"/>
      <c r="E86" s="179"/>
      <c r="F86" s="170"/>
      <c r="G86" s="170"/>
      <c r="H86" s="169" t="s">
        <v>856</v>
      </c>
      <c r="I86" s="180">
        <v>43229</v>
      </c>
      <c r="J86" s="87" t="s">
        <v>30</v>
      </c>
      <c r="L86" s="170"/>
      <c r="M86" s="169"/>
      <c r="N86" s="169"/>
      <c r="O86" s="170"/>
      <c r="P86" s="170"/>
      <c r="Q86" s="170"/>
      <c r="R86" s="170"/>
      <c r="S86" s="180">
        <v>43234</v>
      </c>
      <c r="T86" s="187"/>
      <c r="U86" s="170"/>
      <c r="V86" s="198">
        <v>2500</v>
      </c>
      <c r="W86" s="168"/>
      <c r="X86" s="169"/>
      <c r="Y86" s="204">
        <v>0</v>
      </c>
      <c r="Z86" s="201">
        <v>2500</v>
      </c>
      <c r="AA86" s="169" t="s">
        <v>39</v>
      </c>
      <c r="AB86" s="171"/>
      <c r="AC86" s="208" t="s">
        <v>1354</v>
      </c>
    </row>
    <row r="87" spans="1:29" ht="15.75" customHeight="1" x14ac:dyDescent="0.2">
      <c r="A87" s="174">
        <v>43194</v>
      </c>
      <c r="B87" s="175" t="s">
        <v>247</v>
      </c>
      <c r="C87" s="177" t="s">
        <v>330</v>
      </c>
      <c r="D87" s="179"/>
      <c r="E87" s="179"/>
      <c r="F87" s="170"/>
      <c r="G87" s="170"/>
      <c r="H87" s="169" t="s">
        <v>857</v>
      </c>
      <c r="I87" s="180">
        <v>43238</v>
      </c>
      <c r="J87" s="87" t="s">
        <v>30</v>
      </c>
      <c r="L87" s="170"/>
      <c r="M87" s="169"/>
      <c r="N87" s="169"/>
      <c r="O87" s="170"/>
      <c r="P87" s="170"/>
      <c r="Q87" s="170"/>
      <c r="R87" s="170"/>
      <c r="S87" s="180">
        <v>43234</v>
      </c>
      <c r="T87" s="187"/>
      <c r="U87" s="170"/>
      <c r="V87" s="198">
        <v>1560</v>
      </c>
      <c r="W87" s="168"/>
      <c r="X87" s="169"/>
      <c r="Y87" s="204">
        <v>0</v>
      </c>
      <c r="Z87" s="201">
        <v>1560</v>
      </c>
      <c r="AA87" s="169" t="s">
        <v>39</v>
      </c>
      <c r="AB87" s="171"/>
      <c r="AC87" s="208" t="s">
        <v>1354</v>
      </c>
    </row>
    <row r="88" spans="1:29" ht="15.75" customHeight="1" x14ac:dyDescent="0.2">
      <c r="A88" s="174">
        <v>43192</v>
      </c>
      <c r="B88" s="175" t="s">
        <v>247</v>
      </c>
      <c r="C88" s="184" t="s">
        <v>331</v>
      </c>
      <c r="D88" s="179"/>
      <c r="E88" s="179"/>
      <c r="F88" s="170"/>
      <c r="G88" s="170"/>
      <c r="H88" s="169" t="s">
        <v>858</v>
      </c>
      <c r="I88" s="180">
        <v>43193</v>
      </c>
      <c r="J88" s="87" t="s">
        <v>30</v>
      </c>
      <c r="L88" s="170"/>
      <c r="M88" s="169"/>
      <c r="N88" s="169"/>
      <c r="O88" s="170"/>
      <c r="P88" s="170"/>
      <c r="Q88" s="170"/>
      <c r="R88" s="170"/>
      <c r="S88" s="180">
        <v>43235</v>
      </c>
      <c r="T88" s="187"/>
      <c r="U88" s="170"/>
      <c r="V88" s="198">
        <v>2558.13</v>
      </c>
      <c r="W88" s="168"/>
      <c r="X88" s="169"/>
      <c r="Y88" s="204">
        <v>0</v>
      </c>
      <c r="Z88" s="201">
        <v>2558.13</v>
      </c>
      <c r="AA88" s="169" t="s">
        <v>39</v>
      </c>
      <c r="AB88" s="171"/>
      <c r="AC88" s="208" t="s">
        <v>1363</v>
      </c>
    </row>
    <row r="89" spans="1:29" ht="15.75" customHeight="1" x14ac:dyDescent="0.2">
      <c r="A89" s="174">
        <v>43165</v>
      </c>
      <c r="B89" s="175" t="s">
        <v>247</v>
      </c>
      <c r="C89" s="177" t="s">
        <v>332</v>
      </c>
      <c r="D89" s="179"/>
      <c r="E89" s="179"/>
      <c r="F89" s="170"/>
      <c r="G89" s="170"/>
      <c r="H89" s="169" t="s">
        <v>859</v>
      </c>
      <c r="I89" s="180">
        <v>43165</v>
      </c>
      <c r="J89" s="87" t="s">
        <v>30</v>
      </c>
      <c r="L89" s="170"/>
      <c r="M89" s="169"/>
      <c r="N89" s="169"/>
      <c r="O89" s="170"/>
      <c r="P89" s="170"/>
      <c r="Q89" s="170"/>
      <c r="R89" s="170"/>
      <c r="S89" s="180">
        <v>43236</v>
      </c>
      <c r="T89" s="187"/>
      <c r="U89" s="170"/>
      <c r="V89" s="198">
        <v>3484.85</v>
      </c>
      <c r="W89" s="168"/>
      <c r="X89" s="169" t="s">
        <v>144</v>
      </c>
      <c r="Y89" s="204">
        <v>0</v>
      </c>
      <c r="Z89" s="201">
        <v>3484.85</v>
      </c>
      <c r="AA89" s="169" t="s">
        <v>39</v>
      </c>
      <c r="AB89" s="171"/>
      <c r="AC89" s="208" t="s">
        <v>1354</v>
      </c>
    </row>
    <row r="90" spans="1:29" ht="15.75" customHeight="1" x14ac:dyDescent="0.2">
      <c r="A90" s="174">
        <v>43200</v>
      </c>
      <c r="B90" s="175" t="s">
        <v>247</v>
      </c>
      <c r="C90" s="177" t="s">
        <v>333</v>
      </c>
      <c r="D90" s="179"/>
      <c r="E90" s="179"/>
      <c r="F90" s="170"/>
      <c r="G90" s="170"/>
      <c r="H90" s="169" t="s">
        <v>860</v>
      </c>
      <c r="I90" s="180">
        <v>43208</v>
      </c>
      <c r="J90" s="87" t="s">
        <v>30</v>
      </c>
      <c r="L90" s="170"/>
      <c r="M90" s="169"/>
      <c r="N90" s="169"/>
      <c r="O90" s="170"/>
      <c r="P90" s="170"/>
      <c r="Q90" s="170"/>
      <c r="R90" s="170"/>
      <c r="S90" s="180">
        <v>43236</v>
      </c>
      <c r="T90" s="187"/>
      <c r="U90" s="170"/>
      <c r="V90" s="198">
        <v>3484.85</v>
      </c>
      <c r="W90" s="168"/>
      <c r="X90" s="169" t="s">
        <v>144</v>
      </c>
      <c r="Y90" s="204">
        <v>0</v>
      </c>
      <c r="Z90" s="201">
        <v>3484.85</v>
      </c>
      <c r="AA90" s="169" t="s">
        <v>39</v>
      </c>
      <c r="AB90" s="171"/>
      <c r="AC90" s="208" t="s">
        <v>1353</v>
      </c>
    </row>
    <row r="91" spans="1:29" ht="15.75" customHeight="1" x14ac:dyDescent="0.2">
      <c r="A91" s="174">
        <v>43219</v>
      </c>
      <c r="B91" s="175" t="s">
        <v>247</v>
      </c>
      <c r="C91" s="177" t="s">
        <v>334</v>
      </c>
      <c r="D91" s="179"/>
      <c r="E91" s="179"/>
      <c r="F91" s="170"/>
      <c r="G91" s="170"/>
      <c r="H91" s="169" t="s">
        <v>861</v>
      </c>
      <c r="I91" s="180">
        <v>43246</v>
      </c>
      <c r="J91" s="87" t="s">
        <v>30</v>
      </c>
      <c r="L91" s="170"/>
      <c r="M91" s="169"/>
      <c r="N91" s="169"/>
      <c r="O91" s="170"/>
      <c r="P91" s="170"/>
      <c r="Q91" s="170"/>
      <c r="R91" s="170"/>
      <c r="S91" s="180">
        <v>43236</v>
      </c>
      <c r="T91" s="187"/>
      <c r="U91" s="170"/>
      <c r="V91" s="198">
        <v>3302.31</v>
      </c>
      <c r="W91" s="168"/>
      <c r="X91" s="169"/>
      <c r="Y91" s="204">
        <v>0</v>
      </c>
      <c r="Z91" s="201">
        <v>3302.31</v>
      </c>
      <c r="AA91" s="169" t="s">
        <v>39</v>
      </c>
      <c r="AB91" s="171"/>
      <c r="AC91" s="208" t="s">
        <v>1353</v>
      </c>
    </row>
    <row r="92" spans="1:29" ht="15.75" customHeight="1" x14ac:dyDescent="0.2">
      <c r="A92" s="174">
        <v>43169</v>
      </c>
      <c r="B92" s="175" t="s">
        <v>247</v>
      </c>
      <c r="C92" s="177" t="s">
        <v>335</v>
      </c>
      <c r="D92" s="179"/>
      <c r="E92" s="179"/>
      <c r="F92" s="170"/>
      <c r="G92" s="170"/>
      <c r="H92" s="169" t="s">
        <v>862</v>
      </c>
      <c r="I92" s="180">
        <v>43171</v>
      </c>
      <c r="J92" s="87" t="s">
        <v>30</v>
      </c>
      <c r="L92" s="170"/>
      <c r="M92" s="169"/>
      <c r="N92" s="169"/>
      <c r="O92" s="170"/>
      <c r="P92" s="170"/>
      <c r="Q92" s="170"/>
      <c r="R92" s="170"/>
      <c r="S92" s="180">
        <v>43236</v>
      </c>
      <c r="T92" s="187"/>
      <c r="U92" s="170"/>
      <c r="V92" s="198">
        <v>2186.04</v>
      </c>
      <c r="W92" s="168"/>
      <c r="X92" s="169"/>
      <c r="Y92" s="204">
        <v>0</v>
      </c>
      <c r="Z92" s="201">
        <v>2186.04</v>
      </c>
      <c r="AA92" s="169" t="s">
        <v>39</v>
      </c>
      <c r="AB92" s="171"/>
      <c r="AC92" s="208" t="s">
        <v>1348</v>
      </c>
    </row>
    <row r="93" spans="1:29" ht="15.75" customHeight="1" x14ac:dyDescent="0.2">
      <c r="A93" s="174">
        <v>43229</v>
      </c>
      <c r="B93" s="177">
        <v>29748994</v>
      </c>
      <c r="C93" s="177" t="s">
        <v>336</v>
      </c>
      <c r="D93" s="179"/>
      <c r="E93" s="179"/>
      <c r="F93" s="170"/>
      <c r="G93" s="170"/>
      <c r="H93" s="169" t="s">
        <v>863</v>
      </c>
      <c r="I93" s="180">
        <v>43231</v>
      </c>
      <c r="J93" s="87" t="s">
        <v>30</v>
      </c>
      <c r="K93" s="183" t="s">
        <v>31</v>
      </c>
      <c r="L93" s="170"/>
      <c r="M93" s="169"/>
      <c r="N93" s="169"/>
      <c r="O93" s="170"/>
      <c r="P93" s="170"/>
      <c r="Q93" s="170"/>
      <c r="R93" s="170"/>
      <c r="S93" s="180">
        <v>43236</v>
      </c>
      <c r="T93" s="187"/>
      <c r="U93" s="170"/>
      <c r="V93" s="198">
        <v>3856.8</v>
      </c>
      <c r="W93" s="168"/>
      <c r="X93" s="169"/>
      <c r="Y93" s="204">
        <v>1928.4</v>
      </c>
      <c r="Z93" s="201">
        <v>1928.4</v>
      </c>
      <c r="AA93" s="169" t="s">
        <v>39</v>
      </c>
      <c r="AB93" s="171"/>
      <c r="AC93" s="208" t="s">
        <v>1347</v>
      </c>
    </row>
    <row r="94" spans="1:29" ht="15.75" customHeight="1" x14ac:dyDescent="0.2">
      <c r="A94" s="174">
        <v>43217</v>
      </c>
      <c r="B94" s="175" t="s">
        <v>247</v>
      </c>
      <c r="C94" s="177" t="s">
        <v>337</v>
      </c>
      <c r="D94" s="179"/>
      <c r="E94" s="179"/>
      <c r="F94" s="170"/>
      <c r="G94" s="170"/>
      <c r="H94" s="169" t="s">
        <v>864</v>
      </c>
      <c r="I94" s="180">
        <v>43237</v>
      </c>
      <c r="J94" s="87" t="s">
        <v>30</v>
      </c>
      <c r="L94" s="170"/>
      <c r="M94" s="169"/>
      <c r="N94" s="169"/>
      <c r="O94" s="170"/>
      <c r="P94" s="170"/>
      <c r="Q94" s="170"/>
      <c r="R94" s="170"/>
      <c r="S94" s="180">
        <v>43236</v>
      </c>
      <c r="T94" s="187"/>
      <c r="U94" s="170"/>
      <c r="V94" s="198">
        <v>2790.68</v>
      </c>
      <c r="W94" s="168"/>
      <c r="X94" s="169"/>
      <c r="Y94" s="204">
        <v>0</v>
      </c>
      <c r="Z94" s="201">
        <v>2790.68</v>
      </c>
      <c r="AA94" s="169" t="s">
        <v>39</v>
      </c>
      <c r="AB94" s="171"/>
      <c r="AC94" s="208" t="s">
        <v>1365</v>
      </c>
    </row>
    <row r="95" spans="1:29" ht="15.75" customHeight="1" x14ac:dyDescent="0.2">
      <c r="A95" s="174">
        <v>43174</v>
      </c>
      <c r="B95" s="175" t="s">
        <v>247</v>
      </c>
      <c r="C95" s="177" t="s">
        <v>338</v>
      </c>
      <c r="D95" s="179"/>
      <c r="E95" s="179"/>
      <c r="F95" s="170"/>
      <c r="G95" s="170"/>
      <c r="H95" s="169" t="s">
        <v>865</v>
      </c>
      <c r="I95" s="180">
        <v>43175</v>
      </c>
      <c r="J95" s="87" t="s">
        <v>30</v>
      </c>
      <c r="L95" s="170"/>
      <c r="M95" s="169"/>
      <c r="N95" s="169"/>
      <c r="O95" s="170"/>
      <c r="P95" s="170"/>
      <c r="Q95" s="170"/>
      <c r="R95" s="170"/>
      <c r="S95" s="180">
        <v>43236</v>
      </c>
      <c r="T95" s="187"/>
      <c r="U95" s="170"/>
      <c r="V95" s="198">
        <v>3162.78</v>
      </c>
      <c r="W95" s="168"/>
      <c r="X95" s="169"/>
      <c r="Y95" s="204">
        <v>0</v>
      </c>
      <c r="Z95" s="201">
        <v>3162.78</v>
      </c>
      <c r="AA95" s="169" t="s">
        <v>39</v>
      </c>
      <c r="AB95" s="171"/>
      <c r="AC95" s="208" t="s">
        <v>1353</v>
      </c>
    </row>
    <row r="96" spans="1:29" ht="15.75" customHeight="1" x14ac:dyDescent="0.2">
      <c r="A96" s="174">
        <v>43211</v>
      </c>
      <c r="B96" s="175" t="s">
        <v>247</v>
      </c>
      <c r="C96" s="177" t="s">
        <v>339</v>
      </c>
      <c r="D96" s="179"/>
      <c r="E96" s="179"/>
      <c r="F96" s="170"/>
      <c r="G96" s="170"/>
      <c r="H96" s="169" t="s">
        <v>866</v>
      </c>
      <c r="I96" s="180">
        <v>43213</v>
      </c>
      <c r="J96" s="87" t="s">
        <v>30</v>
      </c>
      <c r="L96" s="170"/>
      <c r="M96" s="169"/>
      <c r="N96" s="169"/>
      <c r="O96" s="170"/>
      <c r="P96" s="170"/>
      <c r="Q96" s="170"/>
      <c r="R96" s="170"/>
      <c r="S96" s="180">
        <v>43236</v>
      </c>
      <c r="T96" s="187"/>
      <c r="U96" s="170"/>
      <c r="V96" s="198">
        <v>2325.5700000000002</v>
      </c>
      <c r="W96" s="168"/>
      <c r="X96" s="169"/>
      <c r="Y96" s="204">
        <v>0</v>
      </c>
      <c r="Z96" s="201">
        <v>2325.5700000000002</v>
      </c>
      <c r="AA96" s="169" t="s">
        <v>39</v>
      </c>
      <c r="AB96" s="171"/>
      <c r="AC96" s="208" t="s">
        <v>1365</v>
      </c>
    </row>
    <row r="97" spans="1:29" ht="15.75" customHeight="1" x14ac:dyDescent="0.2">
      <c r="A97" s="174">
        <v>43222</v>
      </c>
      <c r="B97" s="175" t="s">
        <v>247</v>
      </c>
      <c r="C97" s="177" t="s">
        <v>340</v>
      </c>
      <c r="D97" s="179"/>
      <c r="E97" s="179"/>
      <c r="F97" s="170"/>
      <c r="G97" s="170"/>
      <c r="H97" s="169" t="s">
        <v>867</v>
      </c>
      <c r="I97" s="180">
        <v>43225</v>
      </c>
      <c r="J97" s="87" t="s">
        <v>30</v>
      </c>
      <c r="L97" s="170"/>
      <c r="M97" s="169"/>
      <c r="N97" s="169"/>
      <c r="O97" s="170"/>
      <c r="P97" s="170"/>
      <c r="Q97" s="170"/>
      <c r="R97" s="170"/>
      <c r="S97" s="180">
        <v>43236</v>
      </c>
      <c r="T97" s="187"/>
      <c r="U97" s="170"/>
      <c r="V97" s="198">
        <v>3255.8</v>
      </c>
      <c r="W97" s="168"/>
      <c r="X97" s="169"/>
      <c r="Y97" s="204">
        <v>0</v>
      </c>
      <c r="Z97" s="201">
        <v>3255.8</v>
      </c>
      <c r="AA97" s="169" t="s">
        <v>39</v>
      </c>
      <c r="AB97" s="171"/>
      <c r="AC97" s="208" t="s">
        <v>1349</v>
      </c>
    </row>
    <row r="98" spans="1:29" ht="15.75" customHeight="1" x14ac:dyDescent="0.2">
      <c r="A98" s="174">
        <v>43077</v>
      </c>
      <c r="B98" s="175" t="s">
        <v>247</v>
      </c>
      <c r="C98" s="177" t="s">
        <v>341</v>
      </c>
      <c r="D98" s="179"/>
      <c r="E98" s="179"/>
      <c r="F98" s="170"/>
      <c r="G98" s="170"/>
      <c r="H98" s="169" t="s">
        <v>868</v>
      </c>
      <c r="I98" s="180">
        <v>43082</v>
      </c>
      <c r="J98" s="87" t="s">
        <v>30</v>
      </c>
      <c r="L98" s="170"/>
      <c r="M98" s="169"/>
      <c r="N98" s="169"/>
      <c r="O98" s="170"/>
      <c r="P98" s="170"/>
      <c r="Q98" s="170"/>
      <c r="R98" s="170"/>
      <c r="S98" s="180">
        <v>43236</v>
      </c>
      <c r="T98" s="187"/>
      <c r="U98" s="170"/>
      <c r="V98" s="198">
        <v>2976.74</v>
      </c>
      <c r="W98" s="168"/>
      <c r="X98" s="169"/>
      <c r="Y98" s="204">
        <v>0</v>
      </c>
      <c r="Z98" s="201">
        <v>2976.74</v>
      </c>
      <c r="AA98" s="169" t="s">
        <v>39</v>
      </c>
      <c r="AB98" s="171"/>
      <c r="AC98" s="208" t="s">
        <v>1351</v>
      </c>
    </row>
    <row r="99" spans="1:29" ht="15.75" customHeight="1" x14ac:dyDescent="0.2">
      <c r="A99" s="174">
        <v>43193</v>
      </c>
      <c r="B99" s="175" t="s">
        <v>247</v>
      </c>
      <c r="C99" s="177" t="s">
        <v>342</v>
      </c>
      <c r="D99" s="179"/>
      <c r="E99" s="179"/>
      <c r="F99" s="170"/>
      <c r="G99" s="170"/>
      <c r="H99" s="169" t="s">
        <v>869</v>
      </c>
      <c r="I99" s="180">
        <v>43207</v>
      </c>
      <c r="J99" s="87" t="s">
        <v>30</v>
      </c>
      <c r="L99" s="170"/>
      <c r="M99" s="169"/>
      <c r="N99" s="169"/>
      <c r="O99" s="170"/>
      <c r="P99" s="170"/>
      <c r="Q99" s="170"/>
      <c r="R99" s="170"/>
      <c r="S99" s="180">
        <v>43236</v>
      </c>
      <c r="T99" s="187"/>
      <c r="U99" s="170"/>
      <c r="V99" s="198">
        <v>2232.5500000000002</v>
      </c>
      <c r="W99" s="168"/>
      <c r="X99" s="169"/>
      <c r="Y99" s="204">
        <v>0</v>
      </c>
      <c r="Z99" s="201">
        <v>2232.5500000000002</v>
      </c>
      <c r="AA99" s="169" t="s">
        <v>39</v>
      </c>
      <c r="AB99" s="171"/>
      <c r="AC99" s="208" t="s">
        <v>1366</v>
      </c>
    </row>
    <row r="100" spans="1:29" ht="15.75" customHeight="1" x14ac:dyDescent="0.2">
      <c r="A100" s="174">
        <v>43196</v>
      </c>
      <c r="B100" s="175" t="s">
        <v>247</v>
      </c>
      <c r="C100" s="184" t="s">
        <v>343</v>
      </c>
      <c r="D100" s="179"/>
      <c r="E100" s="179"/>
      <c r="F100" s="170"/>
      <c r="G100" s="170"/>
      <c r="H100" s="169" t="s">
        <v>870</v>
      </c>
      <c r="I100" s="180">
        <v>43277</v>
      </c>
      <c r="J100" s="87" t="s">
        <v>30</v>
      </c>
      <c r="L100" s="170"/>
      <c r="M100" s="169"/>
      <c r="N100" s="169"/>
      <c r="O100" s="170"/>
      <c r="P100" s="170"/>
      <c r="Q100" s="170"/>
      <c r="R100" s="170"/>
      <c r="S100" s="180">
        <v>43236</v>
      </c>
      <c r="T100" s="187"/>
      <c r="U100" s="170"/>
      <c r="V100" s="198">
        <v>2178.04</v>
      </c>
      <c r="W100" s="168"/>
      <c r="X100" s="169"/>
      <c r="Y100" s="204">
        <v>0</v>
      </c>
      <c r="Z100" s="201">
        <v>2178.04</v>
      </c>
      <c r="AA100" s="169" t="s">
        <v>39</v>
      </c>
      <c r="AB100" s="171"/>
      <c r="AC100" s="208" t="s">
        <v>1356</v>
      </c>
    </row>
    <row r="101" spans="1:29" ht="15.75" customHeight="1" x14ac:dyDescent="0.2">
      <c r="A101" s="174">
        <v>43220</v>
      </c>
      <c r="B101" s="175" t="s">
        <v>247</v>
      </c>
      <c r="C101" s="177" t="s">
        <v>344</v>
      </c>
      <c r="D101" s="179"/>
      <c r="E101" s="179"/>
      <c r="F101" s="170"/>
      <c r="G101" s="170"/>
      <c r="H101" s="169" t="s">
        <v>871</v>
      </c>
      <c r="I101" s="180">
        <v>43226</v>
      </c>
      <c r="J101" s="87" t="s">
        <v>30</v>
      </c>
      <c r="L101" s="170"/>
      <c r="M101" s="169"/>
      <c r="N101" s="169"/>
      <c r="O101" s="170"/>
      <c r="P101" s="170"/>
      <c r="Q101" s="170"/>
      <c r="R101" s="170"/>
      <c r="S101" s="180">
        <v>43236</v>
      </c>
      <c r="T101" s="187"/>
      <c r="U101" s="170"/>
      <c r="V101" s="198">
        <v>1813.95</v>
      </c>
      <c r="W101" s="168"/>
      <c r="X101" s="169"/>
      <c r="Y101" s="204">
        <v>0</v>
      </c>
      <c r="Z101" s="201">
        <v>1813.95</v>
      </c>
      <c r="AA101" s="169" t="s">
        <v>39</v>
      </c>
      <c r="AB101" s="171"/>
      <c r="AC101" s="208" t="s">
        <v>1360</v>
      </c>
    </row>
    <row r="102" spans="1:29" ht="15.75" customHeight="1" x14ac:dyDescent="0.2">
      <c r="A102" s="174">
        <v>43193</v>
      </c>
      <c r="B102" s="175" t="s">
        <v>247</v>
      </c>
      <c r="C102" s="177" t="s">
        <v>345</v>
      </c>
      <c r="D102" s="179"/>
      <c r="E102" s="179"/>
      <c r="F102" s="170"/>
      <c r="G102" s="170"/>
      <c r="H102" s="169" t="s">
        <v>872</v>
      </c>
      <c r="I102" s="180">
        <v>43208</v>
      </c>
      <c r="J102" s="87" t="s">
        <v>30</v>
      </c>
      <c r="L102" s="170"/>
      <c r="M102" s="169"/>
      <c r="N102" s="169"/>
      <c r="O102" s="170"/>
      <c r="P102" s="170"/>
      <c r="Q102" s="170"/>
      <c r="R102" s="170"/>
      <c r="S102" s="180">
        <v>43237</v>
      </c>
      <c r="T102" s="187"/>
      <c r="U102" s="170"/>
      <c r="V102" s="198">
        <v>1444.03</v>
      </c>
      <c r="W102" s="168"/>
      <c r="X102" s="169"/>
      <c r="Y102" s="204">
        <v>0</v>
      </c>
      <c r="Z102" s="201">
        <v>1444.03</v>
      </c>
      <c r="AA102" s="169" t="s">
        <v>39</v>
      </c>
      <c r="AB102" s="171"/>
      <c r="AC102" s="208" t="s">
        <v>1350</v>
      </c>
    </row>
    <row r="103" spans="1:29" ht="15.75" customHeight="1" x14ac:dyDescent="0.2">
      <c r="A103" s="174">
        <v>43221</v>
      </c>
      <c r="B103" s="175" t="s">
        <v>247</v>
      </c>
      <c r="C103" s="177" t="s">
        <v>346</v>
      </c>
      <c r="D103" s="179"/>
      <c r="E103" s="179"/>
      <c r="F103" s="170"/>
      <c r="G103" s="170"/>
      <c r="H103" s="169" t="s">
        <v>873</v>
      </c>
      <c r="I103" s="180">
        <v>43241</v>
      </c>
      <c r="J103" s="87" t="s">
        <v>30</v>
      </c>
      <c r="L103" s="170"/>
      <c r="M103" s="169"/>
      <c r="N103" s="169"/>
      <c r="O103" s="170"/>
      <c r="P103" s="170"/>
      <c r="Q103" s="170"/>
      <c r="R103" s="170"/>
      <c r="S103" s="180">
        <v>43237</v>
      </c>
      <c r="T103" s="187"/>
      <c r="U103" s="170"/>
      <c r="V103" s="198">
        <v>1597.22</v>
      </c>
      <c r="W103" s="168"/>
      <c r="X103" s="169"/>
      <c r="Y103" s="204">
        <v>0</v>
      </c>
      <c r="Z103" s="201">
        <v>1597.22</v>
      </c>
      <c r="AA103" s="169" t="s">
        <v>39</v>
      </c>
      <c r="AB103" s="171"/>
      <c r="AC103" s="208" t="s">
        <v>1351</v>
      </c>
    </row>
    <row r="104" spans="1:29" ht="15.75" customHeight="1" x14ac:dyDescent="0.2">
      <c r="A104" s="174">
        <v>43122</v>
      </c>
      <c r="B104" s="175" t="s">
        <v>247</v>
      </c>
      <c r="C104" s="177" t="s">
        <v>347</v>
      </c>
      <c r="D104" s="179"/>
      <c r="E104" s="179"/>
      <c r="F104" s="170"/>
      <c r="G104" s="170"/>
      <c r="H104" s="169" t="s">
        <v>874</v>
      </c>
      <c r="I104" s="180">
        <v>43136</v>
      </c>
      <c r="J104" s="87" t="s">
        <v>30</v>
      </c>
      <c r="L104" s="170"/>
      <c r="M104" s="169"/>
      <c r="N104" s="169"/>
      <c r="O104" s="170"/>
      <c r="P104" s="170"/>
      <c r="Q104" s="170"/>
      <c r="R104" s="170"/>
      <c r="S104" s="180">
        <v>43237</v>
      </c>
      <c r="T104" s="187"/>
      <c r="U104" s="170"/>
      <c r="V104" s="198">
        <v>2325.5700000000002</v>
      </c>
      <c r="W104" s="168"/>
      <c r="X104" s="169"/>
      <c r="Y104" s="204">
        <v>0</v>
      </c>
      <c r="Z104" s="201">
        <v>2325.5700000000002</v>
      </c>
      <c r="AA104" s="169" t="s">
        <v>39</v>
      </c>
      <c r="AB104" s="171"/>
      <c r="AC104" s="208" t="s">
        <v>1349</v>
      </c>
    </row>
    <row r="105" spans="1:29" ht="15.75" customHeight="1" x14ac:dyDescent="0.2">
      <c r="A105" s="174">
        <v>43226</v>
      </c>
      <c r="B105" s="175" t="s">
        <v>247</v>
      </c>
      <c r="C105" s="177" t="s">
        <v>348</v>
      </c>
      <c r="D105" s="179"/>
      <c r="E105" s="179"/>
      <c r="F105" s="170"/>
      <c r="G105" s="170"/>
      <c r="H105" s="169" t="s">
        <v>875</v>
      </c>
      <c r="I105" s="180">
        <v>43231</v>
      </c>
      <c r="J105" s="87" t="s">
        <v>30</v>
      </c>
      <c r="L105" s="170"/>
      <c r="M105" s="169"/>
      <c r="N105" s="169"/>
      <c r="O105" s="170"/>
      <c r="P105" s="170"/>
      <c r="Q105" s="170"/>
      <c r="R105" s="170"/>
      <c r="S105" s="180">
        <v>43238</v>
      </c>
      <c r="T105" s="187"/>
      <c r="U105" s="170"/>
      <c r="V105" s="198">
        <v>1500</v>
      </c>
      <c r="W105" s="168"/>
      <c r="X105" s="169"/>
      <c r="Y105" s="204">
        <v>0</v>
      </c>
      <c r="Z105" s="201">
        <v>1500</v>
      </c>
      <c r="AA105" s="169" t="s">
        <v>39</v>
      </c>
      <c r="AB105" s="171"/>
      <c r="AC105" s="208" t="s">
        <v>1354</v>
      </c>
    </row>
    <row r="106" spans="1:29" ht="15.75" customHeight="1" x14ac:dyDescent="0.2">
      <c r="A106" s="174">
        <v>43193</v>
      </c>
      <c r="B106" s="175" t="s">
        <v>247</v>
      </c>
      <c r="C106" s="177" t="s">
        <v>349</v>
      </c>
      <c r="D106" s="179"/>
      <c r="E106" s="179"/>
      <c r="F106" s="170"/>
      <c r="G106" s="170"/>
      <c r="H106" s="169" t="s">
        <v>876</v>
      </c>
      <c r="I106" s="180">
        <v>43235</v>
      </c>
      <c r="J106" s="87" t="s">
        <v>30</v>
      </c>
      <c r="L106" s="170"/>
      <c r="M106" s="169"/>
      <c r="N106" s="169"/>
      <c r="O106" s="170"/>
      <c r="P106" s="170"/>
      <c r="Q106" s="170"/>
      <c r="R106" s="170"/>
      <c r="S106" s="180">
        <v>43238</v>
      </c>
      <c r="T106" s="187"/>
      <c r="U106" s="170"/>
      <c r="V106" s="198">
        <v>4721.3500000000004</v>
      </c>
      <c r="W106" s="168"/>
      <c r="X106" s="169"/>
      <c r="Y106" s="204">
        <v>0</v>
      </c>
      <c r="Z106" s="201">
        <v>4721.3500000000004</v>
      </c>
      <c r="AA106" s="169" t="s">
        <v>39</v>
      </c>
      <c r="AB106" s="171"/>
      <c r="AC106" s="208" t="s">
        <v>1346</v>
      </c>
    </row>
    <row r="107" spans="1:29" ht="15.75" customHeight="1" x14ac:dyDescent="0.2">
      <c r="A107" s="174">
        <v>43187</v>
      </c>
      <c r="B107" s="176">
        <v>29712904</v>
      </c>
      <c r="C107" s="177" t="s">
        <v>350</v>
      </c>
      <c r="D107" s="183"/>
      <c r="E107" s="179"/>
      <c r="F107" s="170"/>
      <c r="G107" s="170"/>
      <c r="H107" s="169" t="s">
        <v>877</v>
      </c>
      <c r="I107" s="180">
        <v>43220</v>
      </c>
      <c r="J107" s="87" t="s">
        <v>30</v>
      </c>
      <c r="L107" s="170"/>
      <c r="M107" s="169"/>
      <c r="N107" s="169"/>
      <c r="O107" s="170"/>
      <c r="P107" s="170"/>
      <c r="Q107" s="170"/>
      <c r="R107" s="170"/>
      <c r="S107" s="180">
        <v>43238</v>
      </c>
      <c r="T107" s="187"/>
      <c r="U107" s="170"/>
      <c r="V107" s="198">
        <v>3780</v>
      </c>
      <c r="W107" s="168"/>
      <c r="X107" s="169"/>
      <c r="Y107" s="204">
        <v>0</v>
      </c>
      <c r="Z107" s="201">
        <v>3780</v>
      </c>
      <c r="AA107" s="169" t="s">
        <v>39</v>
      </c>
      <c r="AB107" s="171"/>
      <c r="AC107" s="208" t="s">
        <v>1361</v>
      </c>
    </row>
    <row r="108" spans="1:29" ht="15.75" customHeight="1" x14ac:dyDescent="0.2">
      <c r="A108" s="174">
        <v>43216</v>
      </c>
      <c r="B108" s="175" t="s">
        <v>247</v>
      </c>
      <c r="C108" s="177" t="s">
        <v>351</v>
      </c>
      <c r="D108" s="179"/>
      <c r="E108" s="179"/>
      <c r="F108" s="170"/>
      <c r="G108" s="170"/>
      <c r="H108" s="169" t="s">
        <v>878</v>
      </c>
      <c r="I108" s="180">
        <v>43228</v>
      </c>
      <c r="J108" s="87" t="s">
        <v>30</v>
      </c>
      <c r="L108" s="170"/>
      <c r="M108" s="169"/>
      <c r="N108" s="169"/>
      <c r="O108" s="170"/>
      <c r="P108" s="170"/>
      <c r="Q108" s="170"/>
      <c r="R108" s="170"/>
      <c r="S108" s="180">
        <v>43241</v>
      </c>
      <c r="T108" s="187"/>
      <c r="U108" s="170"/>
      <c r="V108" s="198">
        <v>1457.4</v>
      </c>
      <c r="W108" s="168"/>
      <c r="X108" s="169" t="s">
        <v>150</v>
      </c>
      <c r="Y108" s="204">
        <v>0</v>
      </c>
      <c r="Z108" s="201">
        <v>1457.4</v>
      </c>
      <c r="AA108" s="169" t="s">
        <v>39</v>
      </c>
      <c r="AB108" s="171"/>
      <c r="AC108" s="208" t="s">
        <v>1361</v>
      </c>
    </row>
    <row r="109" spans="1:29" ht="15.75" customHeight="1" x14ac:dyDescent="0.2">
      <c r="A109" s="174">
        <v>43202</v>
      </c>
      <c r="B109" s="175" t="s">
        <v>247</v>
      </c>
      <c r="C109" s="177" t="s">
        <v>352</v>
      </c>
      <c r="D109" s="179"/>
      <c r="E109" s="179"/>
      <c r="F109" s="170"/>
      <c r="G109" s="170"/>
      <c r="H109" s="169" t="s">
        <v>879</v>
      </c>
      <c r="I109" s="180">
        <v>43242</v>
      </c>
      <c r="J109" s="87" t="s">
        <v>30</v>
      </c>
      <c r="L109" s="170"/>
      <c r="M109" s="169"/>
      <c r="N109" s="169"/>
      <c r="O109" s="170"/>
      <c r="P109" s="170"/>
      <c r="Q109" s="170"/>
      <c r="R109" s="170"/>
      <c r="S109" s="180">
        <v>43241</v>
      </c>
      <c r="T109" s="187"/>
      <c r="U109" s="170"/>
      <c r="V109" s="198">
        <v>1489.78</v>
      </c>
      <c r="W109" s="168"/>
      <c r="X109" s="169"/>
      <c r="Y109" s="204">
        <v>0</v>
      </c>
      <c r="Z109" s="201">
        <v>1489.78</v>
      </c>
      <c r="AA109" s="169" t="s">
        <v>39</v>
      </c>
      <c r="AB109" s="171"/>
      <c r="AC109" s="208" t="s">
        <v>1346</v>
      </c>
    </row>
    <row r="110" spans="1:29" ht="15.75" customHeight="1" x14ac:dyDescent="0.2">
      <c r="A110" s="174">
        <v>43203</v>
      </c>
      <c r="B110" s="175" t="s">
        <v>247</v>
      </c>
      <c r="C110" s="177" t="s">
        <v>353</v>
      </c>
      <c r="D110" s="179"/>
      <c r="E110" s="179"/>
      <c r="F110" s="170"/>
      <c r="G110" s="170"/>
      <c r="H110" s="169" t="s">
        <v>880</v>
      </c>
      <c r="I110" s="180">
        <v>43225</v>
      </c>
      <c r="J110" s="87" t="s">
        <v>30</v>
      </c>
      <c r="L110" s="170"/>
      <c r="M110" s="169"/>
      <c r="N110" s="169"/>
      <c r="O110" s="170"/>
      <c r="P110" s="170"/>
      <c r="Q110" s="170"/>
      <c r="R110" s="170"/>
      <c r="S110" s="180">
        <v>43241</v>
      </c>
      <c r="T110" s="187"/>
      <c r="U110" s="170"/>
      <c r="V110" s="198">
        <v>3534.87</v>
      </c>
      <c r="W110" s="168"/>
      <c r="X110" s="169"/>
      <c r="Y110" s="204">
        <v>0</v>
      </c>
      <c r="Z110" s="201">
        <v>3534.87</v>
      </c>
      <c r="AA110" s="169" t="s">
        <v>39</v>
      </c>
      <c r="AB110" s="171"/>
      <c r="AC110" s="208" t="s">
        <v>1365</v>
      </c>
    </row>
    <row r="111" spans="1:29" ht="15.75" customHeight="1" x14ac:dyDescent="0.2">
      <c r="A111" s="174">
        <v>43186</v>
      </c>
      <c r="B111" s="175" t="s">
        <v>247</v>
      </c>
      <c r="C111" s="177" t="s">
        <v>354</v>
      </c>
      <c r="D111" s="179"/>
      <c r="E111" s="179"/>
      <c r="F111" s="170"/>
      <c r="G111" s="170"/>
      <c r="H111" s="169" t="s">
        <v>881</v>
      </c>
      <c r="I111" s="180">
        <v>43188</v>
      </c>
      <c r="J111" s="87" t="s">
        <v>30</v>
      </c>
      <c r="L111" s="170"/>
      <c r="M111" s="169"/>
      <c r="N111" s="169"/>
      <c r="O111" s="170"/>
      <c r="P111" s="170"/>
      <c r="Q111" s="170"/>
      <c r="R111" s="170"/>
      <c r="S111" s="180">
        <v>43241</v>
      </c>
      <c r="T111" s="187"/>
      <c r="U111" s="170"/>
      <c r="V111" s="198">
        <v>3767.43</v>
      </c>
      <c r="W111" s="168"/>
      <c r="X111" s="169"/>
      <c r="Y111" s="204">
        <v>0</v>
      </c>
      <c r="Z111" s="201">
        <v>3767.43</v>
      </c>
      <c r="AA111" s="169" t="s">
        <v>39</v>
      </c>
      <c r="AB111" s="171"/>
      <c r="AC111" s="208" t="s">
        <v>1353</v>
      </c>
    </row>
    <row r="112" spans="1:29" ht="15.75" customHeight="1" x14ac:dyDescent="0.2">
      <c r="A112" s="174">
        <v>43230</v>
      </c>
      <c r="B112" s="175" t="s">
        <v>247</v>
      </c>
      <c r="C112" s="177" t="s">
        <v>355</v>
      </c>
      <c r="D112" s="179"/>
      <c r="E112" s="179"/>
      <c r="F112" s="170"/>
      <c r="G112" s="170"/>
      <c r="H112" s="169" t="s">
        <v>882</v>
      </c>
      <c r="I112" s="180">
        <v>43283</v>
      </c>
      <c r="J112" s="87" t="s">
        <v>30</v>
      </c>
      <c r="L112" s="170"/>
      <c r="M112" s="169"/>
      <c r="N112" s="169"/>
      <c r="O112" s="170"/>
      <c r="P112" s="170"/>
      <c r="Q112" s="170"/>
      <c r="R112" s="170"/>
      <c r="S112" s="180">
        <v>43241</v>
      </c>
      <c r="T112" s="187"/>
      <c r="U112" s="170"/>
      <c r="V112" s="198">
        <v>1632</v>
      </c>
      <c r="W112" s="168"/>
      <c r="X112" s="87" t="s">
        <v>149</v>
      </c>
      <c r="Y112" s="204">
        <v>0</v>
      </c>
      <c r="Z112" s="201">
        <v>1632</v>
      </c>
      <c r="AA112" s="169" t="s">
        <v>39</v>
      </c>
      <c r="AB112" s="171"/>
      <c r="AC112" s="208" t="s">
        <v>1348</v>
      </c>
    </row>
    <row r="113" spans="1:29" ht="15.75" customHeight="1" x14ac:dyDescent="0.2">
      <c r="A113" s="174">
        <v>43196</v>
      </c>
      <c r="B113" s="176">
        <v>29720666</v>
      </c>
      <c r="C113" s="177" t="s">
        <v>356</v>
      </c>
      <c r="D113" s="183"/>
      <c r="E113" s="179"/>
      <c r="F113" s="170"/>
      <c r="G113" s="170"/>
      <c r="H113" s="169" t="s">
        <v>883</v>
      </c>
      <c r="I113" s="180">
        <v>43222</v>
      </c>
      <c r="J113" s="87" t="s">
        <v>30</v>
      </c>
      <c r="L113" s="170"/>
      <c r="M113" s="169"/>
      <c r="N113" s="169"/>
      <c r="O113" s="170"/>
      <c r="P113" s="170"/>
      <c r="Q113" s="170"/>
      <c r="R113" s="170"/>
      <c r="S113" s="180">
        <v>43241</v>
      </c>
      <c r="T113" s="187"/>
      <c r="U113" s="170"/>
      <c r="V113" s="198">
        <v>3780</v>
      </c>
      <c r="W113" s="168"/>
      <c r="X113" s="169"/>
      <c r="Y113" s="204">
        <v>0</v>
      </c>
      <c r="Z113" s="201">
        <v>3780</v>
      </c>
      <c r="AA113" s="169" t="s">
        <v>39</v>
      </c>
      <c r="AB113" s="171"/>
      <c r="AC113" s="208" t="s">
        <v>1364</v>
      </c>
    </row>
    <row r="114" spans="1:29" ht="15.75" customHeight="1" x14ac:dyDescent="0.2">
      <c r="A114" s="174">
        <v>43234</v>
      </c>
      <c r="B114" s="176">
        <v>29757605</v>
      </c>
      <c r="C114" s="177" t="s">
        <v>357</v>
      </c>
      <c r="D114" s="179"/>
      <c r="E114" s="179"/>
      <c r="F114" s="170"/>
      <c r="G114" s="170"/>
      <c r="H114" s="169" t="s">
        <v>884</v>
      </c>
      <c r="I114" s="180">
        <v>43234</v>
      </c>
      <c r="J114" s="87" t="s">
        <v>30</v>
      </c>
      <c r="L114" s="170"/>
      <c r="M114" s="169"/>
      <c r="N114" s="169"/>
      <c r="O114" s="170"/>
      <c r="P114" s="170"/>
      <c r="Q114" s="170"/>
      <c r="R114" s="170"/>
      <c r="S114" s="180">
        <v>43242</v>
      </c>
      <c r="T114" s="187"/>
      <c r="U114" s="170"/>
      <c r="V114" s="198">
        <v>4356.0600000000004</v>
      </c>
      <c r="W114" s="168"/>
      <c r="X114" s="169"/>
      <c r="Y114" s="204">
        <v>0</v>
      </c>
      <c r="Z114" s="201">
        <v>4356.0600000000004</v>
      </c>
      <c r="AA114" s="169" t="s">
        <v>39</v>
      </c>
      <c r="AB114" s="171"/>
      <c r="AC114" s="208" t="s">
        <v>1355</v>
      </c>
    </row>
    <row r="115" spans="1:29" ht="15.75" customHeight="1" x14ac:dyDescent="0.2">
      <c r="A115" s="174">
        <v>43232</v>
      </c>
      <c r="B115" s="175" t="s">
        <v>247</v>
      </c>
      <c r="C115" s="177" t="s">
        <v>358</v>
      </c>
      <c r="D115" s="179"/>
      <c r="E115" s="179"/>
      <c r="F115" s="170"/>
      <c r="G115" s="170"/>
      <c r="H115" s="169" t="s">
        <v>885</v>
      </c>
      <c r="I115" s="180">
        <v>43239</v>
      </c>
      <c r="J115" s="87" t="s">
        <v>30</v>
      </c>
      <c r="L115" s="170"/>
      <c r="M115" s="169"/>
      <c r="N115" s="169"/>
      <c r="O115" s="170"/>
      <c r="P115" s="170"/>
      <c r="Q115" s="170"/>
      <c r="R115" s="170"/>
      <c r="S115" s="180">
        <v>43242</v>
      </c>
      <c r="T115" s="187"/>
      <c r="U115" s="170"/>
      <c r="V115" s="198">
        <v>1627.9</v>
      </c>
      <c r="W115" s="168"/>
      <c r="X115" s="169"/>
      <c r="Y115" s="204">
        <v>0</v>
      </c>
      <c r="Z115" s="201">
        <v>1627.9</v>
      </c>
      <c r="AA115" s="169" t="s">
        <v>39</v>
      </c>
      <c r="AB115" s="171"/>
      <c r="AC115" s="208" t="s">
        <v>1351</v>
      </c>
    </row>
    <row r="116" spans="1:29" ht="15.75" customHeight="1" x14ac:dyDescent="0.2">
      <c r="A116" s="174">
        <v>43202</v>
      </c>
      <c r="B116" s="175" t="s">
        <v>247</v>
      </c>
      <c r="C116" s="177" t="s">
        <v>359</v>
      </c>
      <c r="D116" s="179"/>
      <c r="E116" s="179"/>
      <c r="F116" s="170"/>
      <c r="G116" s="170"/>
      <c r="H116" s="169" t="s">
        <v>886</v>
      </c>
      <c r="I116" s="180">
        <v>43214</v>
      </c>
      <c r="J116" s="87" t="s">
        <v>30</v>
      </c>
      <c r="L116" s="170"/>
      <c r="M116" s="169"/>
      <c r="N116" s="169"/>
      <c r="O116" s="170"/>
      <c r="P116" s="170"/>
      <c r="Q116" s="170"/>
      <c r="R116" s="170"/>
      <c r="S116" s="180">
        <v>43242</v>
      </c>
      <c r="T116" s="187"/>
      <c r="U116" s="170"/>
      <c r="V116" s="198">
        <v>2325.5700000000002</v>
      </c>
      <c r="W116" s="168"/>
      <c r="X116" s="169"/>
      <c r="Y116" s="204">
        <v>0</v>
      </c>
      <c r="Z116" s="201">
        <v>2325.5700000000002</v>
      </c>
      <c r="AA116" s="169" t="s">
        <v>39</v>
      </c>
      <c r="AB116" s="171"/>
      <c r="AC116" s="208" t="s">
        <v>1360</v>
      </c>
    </row>
    <row r="117" spans="1:29" ht="15.75" customHeight="1" x14ac:dyDescent="0.2">
      <c r="A117" s="174">
        <v>43228</v>
      </c>
      <c r="B117" s="175" t="s">
        <v>247</v>
      </c>
      <c r="C117" s="177" t="s">
        <v>360</v>
      </c>
      <c r="D117" s="179"/>
      <c r="E117" s="179"/>
      <c r="F117" s="170"/>
      <c r="G117" s="170"/>
      <c r="H117" s="169" t="s">
        <v>887</v>
      </c>
      <c r="I117" s="180">
        <v>43229</v>
      </c>
      <c r="J117" s="87" t="s">
        <v>30</v>
      </c>
      <c r="L117" s="170"/>
      <c r="M117" s="169"/>
      <c r="N117" s="169"/>
      <c r="O117" s="170"/>
      <c r="P117" s="170"/>
      <c r="Q117" s="170"/>
      <c r="R117" s="170"/>
      <c r="S117" s="180">
        <v>43242</v>
      </c>
      <c r="T117" s="187"/>
      <c r="U117" s="170"/>
      <c r="V117" s="198">
        <v>2930.22</v>
      </c>
      <c r="W117" s="168"/>
      <c r="X117" s="169"/>
      <c r="Y117" s="204">
        <v>0</v>
      </c>
      <c r="Z117" s="201">
        <v>2930.22</v>
      </c>
      <c r="AA117" s="169" t="s">
        <v>39</v>
      </c>
      <c r="AB117" s="171"/>
      <c r="AC117" s="208" t="s">
        <v>1353</v>
      </c>
    </row>
    <row r="118" spans="1:29" ht="15.75" customHeight="1" x14ac:dyDescent="0.2">
      <c r="A118" s="174">
        <v>43080</v>
      </c>
      <c r="B118" s="175" t="s">
        <v>247</v>
      </c>
      <c r="C118" s="177" t="s">
        <v>361</v>
      </c>
      <c r="D118" s="179"/>
      <c r="E118" s="179"/>
      <c r="F118" s="170"/>
      <c r="G118" s="170"/>
      <c r="H118" s="169" t="s">
        <v>888</v>
      </c>
      <c r="I118" s="180">
        <v>43282</v>
      </c>
      <c r="J118" s="87" t="s">
        <v>30</v>
      </c>
      <c r="L118" s="170"/>
      <c r="M118" s="169"/>
      <c r="N118" s="169"/>
      <c r="O118" s="170"/>
      <c r="P118" s="170"/>
      <c r="Q118" s="170"/>
      <c r="R118" s="170"/>
      <c r="S118" s="180">
        <v>43243</v>
      </c>
      <c r="T118" s="187"/>
      <c r="U118" s="170"/>
      <c r="V118" s="198">
        <v>2787.88</v>
      </c>
      <c r="W118" s="168"/>
      <c r="X118" s="169"/>
      <c r="Y118" s="204">
        <v>0</v>
      </c>
      <c r="Z118" s="201">
        <v>2787.88</v>
      </c>
      <c r="AA118" s="169" t="s">
        <v>39</v>
      </c>
      <c r="AB118" s="171"/>
      <c r="AC118" s="208" t="s">
        <v>1365</v>
      </c>
    </row>
    <row r="119" spans="1:29" ht="15.75" customHeight="1" x14ac:dyDescent="0.2">
      <c r="A119" s="174">
        <v>43101</v>
      </c>
      <c r="B119" s="175" t="s">
        <v>247</v>
      </c>
      <c r="C119" s="177" t="s">
        <v>362</v>
      </c>
      <c r="D119" s="179"/>
      <c r="E119" s="179"/>
      <c r="F119" s="170"/>
      <c r="G119" s="170"/>
      <c r="H119" s="169" t="s">
        <v>889</v>
      </c>
      <c r="I119" s="180">
        <v>43155</v>
      </c>
      <c r="J119" s="87" t="s">
        <v>30</v>
      </c>
      <c r="L119" s="170"/>
      <c r="M119" s="169"/>
      <c r="N119" s="169"/>
      <c r="O119" s="170"/>
      <c r="P119" s="170"/>
      <c r="Q119" s="170"/>
      <c r="R119" s="170"/>
      <c r="S119" s="180">
        <v>43243</v>
      </c>
      <c r="T119" s="187"/>
      <c r="U119" s="170"/>
      <c r="V119" s="198">
        <v>784.09</v>
      </c>
      <c r="W119" s="168"/>
      <c r="X119" s="169"/>
      <c r="Y119" s="204">
        <v>0</v>
      </c>
      <c r="Z119" s="201">
        <v>784.09</v>
      </c>
      <c r="AA119" s="169" t="s">
        <v>1302</v>
      </c>
      <c r="AB119" s="192"/>
      <c r="AC119" s="208" t="s">
        <v>1356</v>
      </c>
    </row>
    <row r="120" spans="1:29" ht="15.75" customHeight="1" x14ac:dyDescent="0.2">
      <c r="A120" s="174">
        <v>43227</v>
      </c>
      <c r="B120" s="175" t="s">
        <v>247</v>
      </c>
      <c r="C120" s="177" t="s">
        <v>363</v>
      </c>
      <c r="D120" s="179"/>
      <c r="E120" s="179"/>
      <c r="F120" s="170"/>
      <c r="G120" s="170"/>
      <c r="H120" s="169" t="s">
        <v>890</v>
      </c>
      <c r="I120" s="180">
        <v>43280</v>
      </c>
      <c r="J120" s="87" t="s">
        <v>30</v>
      </c>
      <c r="L120" s="170"/>
      <c r="M120" s="169"/>
      <c r="N120" s="169"/>
      <c r="O120" s="170"/>
      <c r="P120" s="170"/>
      <c r="Q120" s="170"/>
      <c r="R120" s="170"/>
      <c r="S120" s="180">
        <v>43243</v>
      </c>
      <c r="T120" s="187"/>
      <c r="U120" s="170"/>
      <c r="V120" s="198">
        <v>1632</v>
      </c>
      <c r="W120" s="168"/>
      <c r="X120" s="87" t="s">
        <v>149</v>
      </c>
      <c r="Y120" s="204">
        <v>0</v>
      </c>
      <c r="Z120" s="201">
        <v>1632</v>
      </c>
      <c r="AA120" s="169" t="s">
        <v>39</v>
      </c>
      <c r="AB120" s="171"/>
      <c r="AC120" s="208" t="s">
        <v>1353</v>
      </c>
    </row>
    <row r="121" spans="1:29" ht="15.75" customHeight="1" x14ac:dyDescent="0.2">
      <c r="A121" s="174">
        <v>43201</v>
      </c>
      <c r="B121" s="175" t="s">
        <v>247</v>
      </c>
      <c r="C121" s="177" t="s">
        <v>364</v>
      </c>
      <c r="D121" s="183"/>
      <c r="E121" s="179"/>
      <c r="F121" s="170"/>
      <c r="G121" s="170"/>
      <c r="H121" s="169" t="s">
        <v>891</v>
      </c>
      <c r="I121" s="180">
        <v>43229</v>
      </c>
      <c r="J121" s="87" t="s">
        <v>30</v>
      </c>
      <c r="L121" s="170"/>
      <c r="M121" s="169"/>
      <c r="N121" s="169"/>
      <c r="O121" s="170"/>
      <c r="P121" s="170"/>
      <c r="Q121" s="170"/>
      <c r="R121" s="170"/>
      <c r="S121" s="180">
        <v>43243</v>
      </c>
      <c r="T121" s="187"/>
      <c r="U121" s="170"/>
      <c r="V121" s="198">
        <v>1530</v>
      </c>
      <c r="W121" s="168"/>
      <c r="X121" s="169" t="s">
        <v>147</v>
      </c>
      <c r="Y121" s="204">
        <v>0</v>
      </c>
      <c r="Z121" s="201">
        <v>1530</v>
      </c>
      <c r="AA121" s="169" t="s">
        <v>39</v>
      </c>
      <c r="AB121" s="171"/>
      <c r="AC121" s="208" t="s">
        <v>1359</v>
      </c>
    </row>
    <row r="122" spans="1:29" ht="15.75" customHeight="1" x14ac:dyDescent="0.2">
      <c r="A122" s="174">
        <v>43155</v>
      </c>
      <c r="B122" s="175" t="s">
        <v>247</v>
      </c>
      <c r="C122" s="177" t="s">
        <v>365</v>
      </c>
      <c r="D122" s="179"/>
      <c r="E122" s="179"/>
      <c r="F122" s="170"/>
      <c r="G122" s="170"/>
      <c r="H122" s="169" t="s">
        <v>892</v>
      </c>
      <c r="I122" s="180">
        <v>43182</v>
      </c>
      <c r="J122" s="87" t="s">
        <v>30</v>
      </c>
      <c r="L122" s="170"/>
      <c r="M122" s="169"/>
      <c r="N122" s="169"/>
      <c r="O122" s="170"/>
      <c r="P122" s="170"/>
      <c r="Q122" s="170"/>
      <c r="R122" s="170"/>
      <c r="S122" s="180">
        <v>43245</v>
      </c>
      <c r="T122" s="187"/>
      <c r="U122" s="170"/>
      <c r="V122" s="198">
        <v>2960.4</v>
      </c>
      <c r="W122" s="168"/>
      <c r="X122" s="169"/>
      <c r="Y122" s="204">
        <v>0</v>
      </c>
      <c r="Z122" s="201">
        <v>2960.4</v>
      </c>
      <c r="AA122" s="169" t="s">
        <v>39</v>
      </c>
      <c r="AB122" s="171"/>
      <c r="AC122" s="208" t="s">
        <v>1365</v>
      </c>
    </row>
    <row r="123" spans="1:29" ht="15.75" customHeight="1" x14ac:dyDescent="0.2">
      <c r="A123" s="174">
        <v>43237</v>
      </c>
      <c r="B123" s="178">
        <v>29796630</v>
      </c>
      <c r="C123" s="177" t="s">
        <v>366</v>
      </c>
      <c r="D123" s="179"/>
      <c r="E123" s="179"/>
      <c r="F123" s="170"/>
      <c r="G123" s="170"/>
      <c r="H123" s="169" t="s">
        <v>893</v>
      </c>
      <c r="I123" s="180">
        <v>43243</v>
      </c>
      <c r="J123" s="87" t="s">
        <v>30</v>
      </c>
      <c r="K123" s="183" t="s">
        <v>31</v>
      </c>
      <c r="L123" s="170"/>
      <c r="M123" s="169"/>
      <c r="N123" s="169"/>
      <c r="O123" s="170"/>
      <c r="P123" s="170"/>
      <c r="Q123" s="170"/>
      <c r="R123" s="170"/>
      <c r="S123" s="180">
        <v>43250</v>
      </c>
      <c r="T123" s="187"/>
      <c r="U123" s="170"/>
      <c r="V123" s="198">
        <v>2331.6</v>
      </c>
      <c r="W123" s="168"/>
      <c r="X123" s="169"/>
      <c r="Y123" s="204">
        <v>1165.8</v>
      </c>
      <c r="Z123" s="201">
        <v>1165.8</v>
      </c>
      <c r="AA123" s="169" t="s">
        <v>39</v>
      </c>
      <c r="AB123" s="171"/>
      <c r="AC123" s="208" t="s">
        <v>1355</v>
      </c>
    </row>
    <row r="124" spans="1:29" ht="15.75" customHeight="1" x14ac:dyDescent="0.2">
      <c r="A124" s="174">
        <v>43225</v>
      </c>
      <c r="B124" s="175" t="s">
        <v>247</v>
      </c>
      <c r="C124" s="177" t="s">
        <v>367</v>
      </c>
      <c r="D124" s="179"/>
      <c r="E124" s="179"/>
      <c r="F124" s="170"/>
      <c r="G124" s="170"/>
      <c r="H124" s="169" t="s">
        <v>894</v>
      </c>
      <c r="I124" s="180">
        <v>43228</v>
      </c>
      <c r="J124" s="87" t="s">
        <v>30</v>
      </c>
      <c r="L124" s="170"/>
      <c r="M124" s="169"/>
      <c r="N124" s="169"/>
      <c r="O124" s="170"/>
      <c r="P124" s="170"/>
      <c r="Q124" s="170"/>
      <c r="R124" s="170"/>
      <c r="S124" s="180">
        <v>43250</v>
      </c>
      <c r="T124" s="187"/>
      <c r="U124" s="170"/>
      <c r="V124" s="198">
        <v>2875</v>
      </c>
      <c r="W124" s="168"/>
      <c r="X124" s="169"/>
      <c r="Y124" s="204">
        <v>0</v>
      </c>
      <c r="Z124" s="201">
        <v>2875</v>
      </c>
      <c r="AA124" s="169" t="s">
        <v>39</v>
      </c>
      <c r="AB124" s="171"/>
      <c r="AC124" s="208" t="s">
        <v>1360</v>
      </c>
    </row>
    <row r="125" spans="1:29" ht="15.75" customHeight="1" x14ac:dyDescent="0.2">
      <c r="A125" s="174">
        <v>43200</v>
      </c>
      <c r="B125" s="175" t="s">
        <v>247</v>
      </c>
      <c r="C125" s="177" t="s">
        <v>368</v>
      </c>
      <c r="D125" s="179"/>
      <c r="E125" s="179"/>
      <c r="F125" s="170"/>
      <c r="G125" s="170"/>
      <c r="H125" s="169" t="s">
        <v>895</v>
      </c>
      <c r="I125" s="180">
        <v>43258</v>
      </c>
      <c r="J125" s="87" t="s">
        <v>30</v>
      </c>
      <c r="L125" s="170"/>
      <c r="M125" s="169"/>
      <c r="N125" s="169"/>
      <c r="O125" s="170"/>
      <c r="P125" s="170"/>
      <c r="Q125" s="170"/>
      <c r="R125" s="170"/>
      <c r="S125" s="180">
        <v>43250</v>
      </c>
      <c r="T125" s="187"/>
      <c r="U125" s="170"/>
      <c r="V125" s="198">
        <v>2003.78</v>
      </c>
      <c r="W125" s="168"/>
      <c r="X125" s="169"/>
      <c r="Y125" s="204">
        <v>0</v>
      </c>
      <c r="Z125" s="201">
        <v>2003.78</v>
      </c>
      <c r="AA125" s="169" t="s">
        <v>39</v>
      </c>
      <c r="AB125" s="171"/>
      <c r="AC125" s="208" t="s">
        <v>1349</v>
      </c>
    </row>
    <row r="126" spans="1:29" ht="15.75" customHeight="1" x14ac:dyDescent="0.2">
      <c r="A126" s="174">
        <v>43238</v>
      </c>
      <c r="B126" s="175" t="s">
        <v>247</v>
      </c>
      <c r="C126" s="184" t="s">
        <v>369</v>
      </c>
      <c r="D126" s="179"/>
      <c r="E126" s="179"/>
      <c r="F126" s="170"/>
      <c r="G126" s="170"/>
      <c r="H126" s="169" t="s">
        <v>896</v>
      </c>
      <c r="I126" s="180">
        <v>43270</v>
      </c>
      <c r="J126" s="87" t="s">
        <v>30</v>
      </c>
      <c r="L126" s="170"/>
      <c r="M126" s="169"/>
      <c r="N126" s="169"/>
      <c r="O126" s="170"/>
      <c r="P126" s="170"/>
      <c r="Q126" s="170"/>
      <c r="R126" s="170"/>
      <c r="S126" s="180">
        <v>43251</v>
      </c>
      <c r="T126" s="187"/>
      <c r="U126" s="170"/>
      <c r="V126" s="198">
        <v>2178.0300000000002</v>
      </c>
      <c r="W126" s="168"/>
      <c r="X126" s="189"/>
      <c r="Y126" s="204">
        <v>0</v>
      </c>
      <c r="Z126" s="201">
        <v>2178.0300000000002</v>
      </c>
      <c r="AA126" s="169" t="s">
        <v>39</v>
      </c>
      <c r="AB126" s="171"/>
      <c r="AC126" s="208" t="s">
        <v>1346</v>
      </c>
    </row>
    <row r="127" spans="1:29" ht="15.75" customHeight="1" x14ac:dyDescent="0.2">
      <c r="A127" s="174">
        <v>43194</v>
      </c>
      <c r="B127" s="177">
        <v>29937990</v>
      </c>
      <c r="C127" s="177" t="s">
        <v>370</v>
      </c>
      <c r="D127" s="179"/>
      <c r="E127" s="179"/>
      <c r="F127" s="170"/>
      <c r="G127" s="170"/>
      <c r="H127" s="169" t="s">
        <v>897</v>
      </c>
      <c r="I127" s="180">
        <v>43259</v>
      </c>
      <c r="J127" s="87" t="s">
        <v>30</v>
      </c>
      <c r="L127" s="170"/>
      <c r="M127" s="169"/>
      <c r="N127" s="169"/>
      <c r="O127" s="170"/>
      <c r="P127" s="170"/>
      <c r="Q127" s="170"/>
      <c r="R127" s="170"/>
      <c r="S127" s="180">
        <v>43251</v>
      </c>
      <c r="T127" s="187"/>
      <c r="U127" s="170"/>
      <c r="V127" s="198">
        <v>2962.12</v>
      </c>
      <c r="W127" s="168"/>
      <c r="X127" s="169"/>
      <c r="Y127" s="204">
        <v>0</v>
      </c>
      <c r="Z127" s="201">
        <v>2962.12</v>
      </c>
      <c r="AA127" s="169" t="s">
        <v>39</v>
      </c>
      <c r="AB127" s="171"/>
      <c r="AC127" s="208" t="s">
        <v>1361</v>
      </c>
    </row>
    <row r="128" spans="1:29" ht="15.75" customHeight="1" x14ac:dyDescent="0.2">
      <c r="A128" s="174">
        <v>43230</v>
      </c>
      <c r="B128" s="175" t="s">
        <v>247</v>
      </c>
      <c r="C128" s="184" t="s">
        <v>371</v>
      </c>
      <c r="D128" s="179"/>
      <c r="E128" s="179"/>
      <c r="F128" s="170"/>
      <c r="G128" s="170"/>
      <c r="H128" s="169" t="s">
        <v>898</v>
      </c>
      <c r="I128" s="180">
        <v>43262</v>
      </c>
      <c r="J128" s="87" t="s">
        <v>30</v>
      </c>
      <c r="L128" s="170"/>
      <c r="M128" s="169"/>
      <c r="N128" s="169"/>
      <c r="O128" s="170"/>
      <c r="P128" s="170"/>
      <c r="Q128" s="170"/>
      <c r="R128" s="170"/>
      <c r="S128" s="180">
        <v>43251</v>
      </c>
      <c r="T128" s="187"/>
      <c r="U128" s="170"/>
      <c r="V128" s="198">
        <v>2375.8000000000002</v>
      </c>
      <c r="W128" s="168"/>
      <c r="X128" s="169"/>
      <c r="Y128" s="204">
        <v>0</v>
      </c>
      <c r="Z128" s="201">
        <v>2375.8000000000002</v>
      </c>
      <c r="AA128" s="169" t="s">
        <v>39</v>
      </c>
      <c r="AB128" s="171"/>
      <c r="AC128" s="208" t="s">
        <v>1354</v>
      </c>
    </row>
    <row r="129" spans="1:29" ht="15.75" customHeight="1" x14ac:dyDescent="0.2">
      <c r="A129" s="174">
        <v>43227</v>
      </c>
      <c r="B129" s="175" t="s">
        <v>247</v>
      </c>
      <c r="C129" s="177" t="s">
        <v>372</v>
      </c>
      <c r="D129" s="179"/>
      <c r="E129" s="179"/>
      <c r="F129" s="170"/>
      <c r="G129" s="170"/>
      <c r="H129" s="169" t="s">
        <v>899</v>
      </c>
      <c r="I129" s="180">
        <v>43258</v>
      </c>
      <c r="J129" s="87" t="s">
        <v>30</v>
      </c>
      <c r="L129" s="170"/>
      <c r="M129" s="169"/>
      <c r="N129" s="169"/>
      <c r="O129" s="170"/>
      <c r="P129" s="170"/>
      <c r="Q129" s="170"/>
      <c r="R129" s="170"/>
      <c r="S129" s="180">
        <v>43251</v>
      </c>
      <c r="T129" s="187"/>
      <c r="U129" s="170"/>
      <c r="V129" s="198">
        <v>2754.77</v>
      </c>
      <c r="W129" s="168"/>
      <c r="X129" s="169"/>
      <c r="Y129" s="204">
        <v>0</v>
      </c>
      <c r="Z129" s="201">
        <v>2754.77</v>
      </c>
      <c r="AA129" s="169" t="s">
        <v>39</v>
      </c>
      <c r="AB129" s="171"/>
      <c r="AC129" s="208" t="s">
        <v>1349</v>
      </c>
    </row>
    <row r="130" spans="1:29" ht="15.75" customHeight="1" x14ac:dyDescent="0.2">
      <c r="A130" s="174">
        <v>43242</v>
      </c>
      <c r="B130" s="175" t="s">
        <v>247</v>
      </c>
      <c r="C130" s="177" t="s">
        <v>373</v>
      </c>
      <c r="D130" s="179"/>
      <c r="E130" s="179"/>
      <c r="F130" s="170"/>
      <c r="G130" s="170"/>
      <c r="H130" s="169" t="s">
        <v>900</v>
      </c>
      <c r="I130" s="180">
        <v>43263</v>
      </c>
      <c r="J130" s="87" t="s">
        <v>30</v>
      </c>
      <c r="L130" s="170"/>
      <c r="M130" s="169"/>
      <c r="N130" s="169"/>
      <c r="O130" s="170"/>
      <c r="P130" s="170"/>
      <c r="Q130" s="170"/>
      <c r="R130" s="170"/>
      <c r="S130" s="180">
        <v>43252</v>
      </c>
      <c r="T130" s="187"/>
      <c r="U130" s="170"/>
      <c r="V130" s="198">
        <v>2040</v>
      </c>
      <c r="W130" s="168"/>
      <c r="X130" s="169"/>
      <c r="Y130" s="204">
        <v>0</v>
      </c>
      <c r="Z130" s="201">
        <v>2040</v>
      </c>
      <c r="AA130" s="169" t="s">
        <v>39</v>
      </c>
      <c r="AB130" s="171"/>
      <c r="AC130" s="208" t="s">
        <v>1353</v>
      </c>
    </row>
    <row r="131" spans="1:29" ht="15.75" customHeight="1" x14ac:dyDescent="0.2">
      <c r="A131" s="174">
        <v>43086</v>
      </c>
      <c r="B131" s="175" t="s">
        <v>247</v>
      </c>
      <c r="C131" s="177" t="s">
        <v>374</v>
      </c>
      <c r="D131" s="179"/>
      <c r="E131" s="179"/>
      <c r="F131" s="170"/>
      <c r="G131" s="170"/>
      <c r="H131" s="169" t="s">
        <v>901</v>
      </c>
      <c r="I131" s="180">
        <v>43090</v>
      </c>
      <c r="J131" s="87" t="s">
        <v>30</v>
      </c>
      <c r="L131" s="170"/>
      <c r="M131" s="169"/>
      <c r="N131" s="169"/>
      <c r="O131" s="170"/>
      <c r="P131" s="170"/>
      <c r="Q131" s="170"/>
      <c r="R131" s="170"/>
      <c r="S131" s="180">
        <v>43252</v>
      </c>
      <c r="T131" s="187"/>
      <c r="U131" s="170"/>
      <c r="V131" s="198">
        <v>2866.53</v>
      </c>
      <c r="W131" s="168"/>
      <c r="X131" s="169"/>
      <c r="Y131" s="204">
        <v>0</v>
      </c>
      <c r="Z131" s="201">
        <v>2866.53</v>
      </c>
      <c r="AA131" s="169" t="s">
        <v>39</v>
      </c>
      <c r="AB131" s="171"/>
      <c r="AC131" s="208" t="s">
        <v>1351</v>
      </c>
    </row>
    <row r="132" spans="1:29" ht="15.75" customHeight="1" x14ac:dyDescent="0.2">
      <c r="A132" s="174">
        <v>43091</v>
      </c>
      <c r="B132" s="175" t="s">
        <v>247</v>
      </c>
      <c r="C132" s="177" t="s">
        <v>375</v>
      </c>
      <c r="D132" s="179"/>
      <c r="E132" s="179"/>
      <c r="F132" s="170"/>
      <c r="G132" s="170"/>
      <c r="H132" s="169" t="s">
        <v>902</v>
      </c>
      <c r="I132" s="180">
        <v>43151</v>
      </c>
      <c r="J132" s="87" t="s">
        <v>30</v>
      </c>
      <c r="L132" s="170"/>
      <c r="M132" s="169"/>
      <c r="N132" s="169"/>
      <c r="O132" s="170"/>
      <c r="P132" s="170"/>
      <c r="Q132" s="170"/>
      <c r="R132" s="170"/>
      <c r="S132" s="180">
        <v>43252</v>
      </c>
      <c r="T132" s="187"/>
      <c r="U132" s="170"/>
      <c r="V132" s="198">
        <v>1788.47</v>
      </c>
      <c r="W132" s="168"/>
      <c r="X132" s="169"/>
      <c r="Y132" s="204">
        <v>0</v>
      </c>
      <c r="Z132" s="201">
        <v>1788.47</v>
      </c>
      <c r="AA132" s="169" t="s">
        <v>39</v>
      </c>
      <c r="AB132" s="171"/>
      <c r="AC132" s="208" t="s">
        <v>1351</v>
      </c>
    </row>
    <row r="133" spans="1:29" ht="15.75" customHeight="1" x14ac:dyDescent="0.2">
      <c r="A133" s="174">
        <v>43145</v>
      </c>
      <c r="B133" s="176">
        <v>29637198</v>
      </c>
      <c r="C133" s="177" t="s">
        <v>376</v>
      </c>
      <c r="D133" s="183"/>
      <c r="E133" s="179"/>
      <c r="F133" s="170"/>
      <c r="G133" s="170"/>
      <c r="H133" s="169" t="s">
        <v>903</v>
      </c>
      <c r="I133" s="180">
        <v>43160</v>
      </c>
      <c r="J133" s="87" t="s">
        <v>30</v>
      </c>
      <c r="L133" s="170"/>
      <c r="M133" s="169"/>
      <c r="N133" s="169"/>
      <c r="O133" s="170"/>
      <c r="P133" s="170"/>
      <c r="Q133" s="170"/>
      <c r="R133" s="170"/>
      <c r="S133" s="180">
        <v>43255</v>
      </c>
      <c r="T133" s="187"/>
      <c r="U133" s="170"/>
      <c r="V133" s="198">
        <v>1215</v>
      </c>
      <c r="W133" s="168"/>
      <c r="X133" s="169" t="s">
        <v>147</v>
      </c>
      <c r="Y133" s="204">
        <v>0</v>
      </c>
      <c r="Z133" s="201">
        <v>1215</v>
      </c>
      <c r="AA133" s="169" t="s">
        <v>39</v>
      </c>
      <c r="AB133" s="171"/>
      <c r="AC133" s="208" t="s">
        <v>1347</v>
      </c>
    </row>
    <row r="134" spans="1:29" ht="15.75" customHeight="1" x14ac:dyDescent="0.2">
      <c r="A134" s="174">
        <v>43211</v>
      </c>
      <c r="B134" s="175" t="s">
        <v>247</v>
      </c>
      <c r="C134" s="177" t="s">
        <v>377</v>
      </c>
      <c r="D134" s="179"/>
      <c r="E134" s="179"/>
      <c r="F134" s="170"/>
      <c r="G134" s="170"/>
      <c r="H134" s="169" t="s">
        <v>904</v>
      </c>
      <c r="I134" s="180">
        <v>43214</v>
      </c>
      <c r="J134" s="87" t="s">
        <v>30</v>
      </c>
      <c r="L134" s="170"/>
      <c r="M134" s="169"/>
      <c r="N134" s="169"/>
      <c r="O134" s="170"/>
      <c r="P134" s="170"/>
      <c r="Q134" s="170"/>
      <c r="R134" s="170"/>
      <c r="S134" s="180">
        <v>43256</v>
      </c>
      <c r="T134" s="187"/>
      <c r="U134" s="170"/>
      <c r="V134" s="198">
        <v>3442.16</v>
      </c>
      <c r="W134" s="168"/>
      <c r="X134" s="169"/>
      <c r="Y134" s="204">
        <v>0</v>
      </c>
      <c r="Z134" s="201">
        <v>3442.16</v>
      </c>
      <c r="AA134" s="169" t="s">
        <v>39</v>
      </c>
      <c r="AB134" s="171"/>
      <c r="AC134" s="208" t="s">
        <v>1362</v>
      </c>
    </row>
    <row r="135" spans="1:29" ht="15.75" customHeight="1" x14ac:dyDescent="0.2">
      <c r="A135" s="174">
        <v>43238</v>
      </c>
      <c r="B135" s="176">
        <v>30017485</v>
      </c>
      <c r="C135" s="177" t="s">
        <v>378</v>
      </c>
      <c r="D135" s="179"/>
      <c r="E135" s="179"/>
      <c r="F135" s="170"/>
      <c r="G135" s="170"/>
      <c r="H135" s="169" t="s">
        <v>905</v>
      </c>
      <c r="I135" s="180">
        <v>43293</v>
      </c>
      <c r="J135" s="87" t="s">
        <v>30</v>
      </c>
      <c r="K135" s="183" t="s">
        <v>31</v>
      </c>
      <c r="L135" s="170"/>
      <c r="M135" s="169"/>
      <c r="N135" s="169"/>
      <c r="O135" s="170"/>
      <c r="P135" s="170"/>
      <c r="Q135" s="170"/>
      <c r="R135" s="170"/>
      <c r="S135" s="180">
        <v>43256</v>
      </c>
      <c r="T135" s="187"/>
      <c r="U135" s="170"/>
      <c r="V135" s="198">
        <v>4837.63</v>
      </c>
      <c r="W135" s="168"/>
      <c r="X135" s="169"/>
      <c r="Y135" s="204">
        <v>2418.8200000000002</v>
      </c>
      <c r="Z135" s="201">
        <v>2418.81</v>
      </c>
      <c r="AA135" s="169" t="s">
        <v>39</v>
      </c>
      <c r="AB135" s="171"/>
      <c r="AC135" s="208" t="s">
        <v>1355</v>
      </c>
    </row>
    <row r="136" spans="1:29" ht="15.75" customHeight="1" x14ac:dyDescent="0.2">
      <c r="A136" s="174">
        <v>43216</v>
      </c>
      <c r="B136" s="175" t="s">
        <v>247</v>
      </c>
      <c r="C136" s="177" t="s">
        <v>379</v>
      </c>
      <c r="D136" s="179"/>
      <c r="E136" s="179"/>
      <c r="F136" s="170"/>
      <c r="G136" s="170"/>
      <c r="H136" s="169" t="s">
        <v>906</v>
      </c>
      <c r="I136" s="180">
        <v>43218</v>
      </c>
      <c r="J136" s="87" t="s">
        <v>30</v>
      </c>
      <c r="L136" s="170"/>
      <c r="M136" s="169"/>
      <c r="N136" s="169"/>
      <c r="O136" s="170"/>
      <c r="P136" s="170"/>
      <c r="Q136" s="170"/>
      <c r="R136" s="170"/>
      <c r="S136" s="180">
        <v>43256</v>
      </c>
      <c r="T136" s="187"/>
      <c r="U136" s="170"/>
      <c r="V136" s="198">
        <v>2930.49</v>
      </c>
      <c r="W136" s="168"/>
      <c r="X136" s="169"/>
      <c r="Y136" s="204">
        <v>0</v>
      </c>
      <c r="Z136" s="201">
        <v>2930.49</v>
      </c>
      <c r="AA136" s="169" t="s">
        <v>39</v>
      </c>
      <c r="AB136" s="171"/>
      <c r="AC136" s="208" t="s">
        <v>1353</v>
      </c>
    </row>
    <row r="137" spans="1:29" ht="15.75" customHeight="1" x14ac:dyDescent="0.2">
      <c r="A137" s="174">
        <v>43182</v>
      </c>
      <c r="B137" s="176">
        <v>29582566</v>
      </c>
      <c r="C137" s="177" t="s">
        <v>380</v>
      </c>
      <c r="D137" s="179"/>
      <c r="E137" s="179"/>
      <c r="F137" s="170"/>
      <c r="G137" s="170"/>
      <c r="H137" s="169" t="s">
        <v>907</v>
      </c>
      <c r="I137" s="180">
        <v>43186</v>
      </c>
      <c r="J137" s="87" t="s">
        <v>30</v>
      </c>
      <c r="L137" s="170"/>
      <c r="M137" s="169"/>
      <c r="N137" s="169"/>
      <c r="O137" s="170"/>
      <c r="P137" s="170"/>
      <c r="Q137" s="170"/>
      <c r="R137" s="170"/>
      <c r="S137" s="180">
        <v>43256</v>
      </c>
      <c r="T137" s="187"/>
      <c r="U137" s="170"/>
      <c r="V137" s="198">
        <v>3519.6</v>
      </c>
      <c r="W137" s="168"/>
      <c r="X137" s="169"/>
      <c r="Y137" s="204">
        <v>0</v>
      </c>
      <c r="Z137" s="201">
        <v>3519.6</v>
      </c>
      <c r="AA137" s="169" t="s">
        <v>39</v>
      </c>
      <c r="AB137" s="171"/>
      <c r="AC137" s="208" t="s">
        <v>1354</v>
      </c>
    </row>
    <row r="138" spans="1:29" ht="15.75" customHeight="1" x14ac:dyDescent="0.2">
      <c r="A138" s="174">
        <v>43192</v>
      </c>
      <c r="B138" s="175" t="s">
        <v>247</v>
      </c>
      <c r="C138" s="184" t="s">
        <v>381</v>
      </c>
      <c r="D138" s="179"/>
      <c r="E138" s="179"/>
      <c r="F138" s="170"/>
      <c r="G138" s="170"/>
      <c r="H138" s="169" t="s">
        <v>908</v>
      </c>
      <c r="I138" s="180">
        <v>43310</v>
      </c>
      <c r="J138" s="87" t="s">
        <v>30</v>
      </c>
      <c r="L138" s="170"/>
      <c r="M138" s="169"/>
      <c r="N138" s="169"/>
      <c r="O138" s="170"/>
      <c r="P138" s="170"/>
      <c r="Q138" s="170"/>
      <c r="R138" s="170"/>
      <c r="S138" s="180">
        <v>43256</v>
      </c>
      <c r="T138" s="187"/>
      <c r="U138" s="170"/>
      <c r="V138" s="198">
        <v>3070.03</v>
      </c>
      <c r="W138" s="168"/>
      <c r="X138" s="169"/>
      <c r="Y138" s="204">
        <v>0</v>
      </c>
      <c r="Z138" s="201">
        <v>3070.03</v>
      </c>
      <c r="AA138" s="169" t="s">
        <v>39</v>
      </c>
      <c r="AB138" s="171"/>
      <c r="AC138" s="208" t="s">
        <v>1347</v>
      </c>
    </row>
    <row r="139" spans="1:29" ht="15.75" customHeight="1" x14ac:dyDescent="0.2">
      <c r="A139" s="174">
        <v>43224</v>
      </c>
      <c r="B139" s="175" t="s">
        <v>247</v>
      </c>
      <c r="C139" s="177" t="s">
        <v>382</v>
      </c>
      <c r="D139" s="179"/>
      <c r="E139" s="179"/>
      <c r="F139" s="170"/>
      <c r="G139" s="170"/>
      <c r="H139" s="169" t="s">
        <v>909</v>
      </c>
      <c r="I139" s="180">
        <v>43227</v>
      </c>
      <c r="J139" s="87" t="s">
        <v>30</v>
      </c>
      <c r="L139" s="170"/>
      <c r="M139" s="169"/>
      <c r="N139" s="169"/>
      <c r="O139" s="170"/>
      <c r="P139" s="170"/>
      <c r="Q139" s="170"/>
      <c r="R139" s="170"/>
      <c r="S139" s="180">
        <v>43256</v>
      </c>
      <c r="T139" s="187"/>
      <c r="U139" s="170"/>
      <c r="V139" s="198">
        <v>1020</v>
      </c>
      <c r="W139" s="168"/>
      <c r="X139" s="87" t="s">
        <v>149</v>
      </c>
      <c r="Y139" s="204">
        <v>0</v>
      </c>
      <c r="Z139" s="201">
        <v>1020</v>
      </c>
      <c r="AA139" s="169" t="s">
        <v>39</v>
      </c>
      <c r="AB139" s="171"/>
      <c r="AC139" s="208" t="s">
        <v>1349</v>
      </c>
    </row>
    <row r="140" spans="1:29" ht="15.75" customHeight="1" x14ac:dyDescent="0.2">
      <c r="A140" s="174">
        <v>43229</v>
      </c>
      <c r="B140" s="175" t="s">
        <v>247</v>
      </c>
      <c r="C140" s="177" t="s">
        <v>383</v>
      </c>
      <c r="D140" s="179"/>
      <c r="E140" s="179"/>
      <c r="F140" s="170"/>
      <c r="G140" s="170"/>
      <c r="H140" s="169" t="s">
        <v>910</v>
      </c>
      <c r="I140" s="180">
        <v>43229</v>
      </c>
      <c r="J140" s="87" t="s">
        <v>30</v>
      </c>
      <c r="L140" s="170"/>
      <c r="M140" s="169"/>
      <c r="N140" s="169"/>
      <c r="O140" s="170"/>
      <c r="P140" s="170"/>
      <c r="Q140" s="170"/>
      <c r="R140" s="170"/>
      <c r="S140" s="180">
        <v>43256</v>
      </c>
      <c r="T140" s="187"/>
      <c r="U140" s="170"/>
      <c r="V140" s="198">
        <v>2790.94</v>
      </c>
      <c r="W140" s="168"/>
      <c r="X140" s="169"/>
      <c r="Y140" s="204">
        <v>0</v>
      </c>
      <c r="Z140" s="201">
        <v>2790.94</v>
      </c>
      <c r="AA140" s="169" t="s">
        <v>39</v>
      </c>
      <c r="AB140" s="171"/>
      <c r="AC140" s="208" t="s">
        <v>1351</v>
      </c>
    </row>
    <row r="141" spans="1:29" ht="15.75" customHeight="1" x14ac:dyDescent="0.2">
      <c r="A141" s="174">
        <v>43243</v>
      </c>
      <c r="B141" s="175" t="s">
        <v>247</v>
      </c>
      <c r="C141" s="184" t="s">
        <v>384</v>
      </c>
      <c r="D141" s="179"/>
      <c r="E141" s="179"/>
      <c r="F141" s="170"/>
      <c r="G141" s="170"/>
      <c r="H141" s="169" t="s">
        <v>911</v>
      </c>
      <c r="I141" s="180">
        <v>43435</v>
      </c>
      <c r="J141" s="87" t="s">
        <v>30</v>
      </c>
      <c r="L141" s="170"/>
      <c r="M141" s="169"/>
      <c r="N141" s="169"/>
      <c r="O141" s="170"/>
      <c r="P141" s="170"/>
      <c r="Q141" s="170"/>
      <c r="R141" s="170"/>
      <c r="S141" s="180">
        <v>43257</v>
      </c>
      <c r="T141" s="187"/>
      <c r="U141" s="170"/>
      <c r="V141" s="198">
        <v>1172.3</v>
      </c>
      <c r="W141" s="168"/>
      <c r="X141" s="169"/>
      <c r="Y141" s="204">
        <v>0</v>
      </c>
      <c r="Z141" s="201">
        <v>1172.3</v>
      </c>
      <c r="AA141" s="169" t="s">
        <v>39</v>
      </c>
      <c r="AB141" s="171"/>
      <c r="AC141" s="208" t="s">
        <v>1356</v>
      </c>
    </row>
    <row r="142" spans="1:29" ht="15.75" customHeight="1" x14ac:dyDescent="0.2">
      <c r="A142" s="174">
        <v>43239</v>
      </c>
      <c r="B142" s="176">
        <v>29852377</v>
      </c>
      <c r="C142" s="177" t="s">
        <v>385</v>
      </c>
      <c r="D142" s="179"/>
      <c r="E142" s="179"/>
      <c r="F142" s="170"/>
      <c r="G142" s="170"/>
      <c r="H142" s="169" t="s">
        <v>912</v>
      </c>
      <c r="I142" s="180">
        <v>43241</v>
      </c>
      <c r="J142" s="87" t="s">
        <v>30</v>
      </c>
      <c r="K142" s="183" t="s">
        <v>31</v>
      </c>
      <c r="L142" s="170"/>
      <c r="M142" s="169"/>
      <c r="N142" s="169"/>
      <c r="O142" s="170"/>
      <c r="P142" s="170"/>
      <c r="Q142" s="170"/>
      <c r="R142" s="170"/>
      <c r="S142" s="180">
        <v>43257</v>
      </c>
      <c r="T142" s="187"/>
      <c r="U142" s="170"/>
      <c r="V142" s="198">
        <v>3442.16</v>
      </c>
      <c r="W142" s="168"/>
      <c r="X142" s="169"/>
      <c r="Y142" s="204">
        <v>1721.08</v>
      </c>
      <c r="Z142" s="201">
        <v>1721.08</v>
      </c>
      <c r="AA142" s="169" t="s">
        <v>39</v>
      </c>
      <c r="AB142" s="171"/>
      <c r="AC142" s="208" t="s">
        <v>1349</v>
      </c>
    </row>
    <row r="143" spans="1:29" ht="15.75" customHeight="1" x14ac:dyDescent="0.2">
      <c r="A143" s="174">
        <v>43239</v>
      </c>
      <c r="B143" s="175" t="s">
        <v>247</v>
      </c>
      <c r="C143" s="177" t="s">
        <v>386</v>
      </c>
      <c r="D143" s="179"/>
      <c r="E143" s="179"/>
      <c r="F143" s="170"/>
      <c r="G143" s="170"/>
      <c r="H143" s="169" t="s">
        <v>913</v>
      </c>
      <c r="I143" s="180">
        <v>43246</v>
      </c>
      <c r="J143" s="87" t="s">
        <v>30</v>
      </c>
      <c r="L143" s="170"/>
      <c r="M143" s="169"/>
      <c r="N143" s="169"/>
      <c r="O143" s="170"/>
      <c r="P143" s="170"/>
      <c r="Q143" s="170"/>
      <c r="R143" s="170"/>
      <c r="S143" s="180">
        <v>43257</v>
      </c>
      <c r="T143" s="187"/>
      <c r="U143" s="170"/>
      <c r="V143" s="198">
        <v>3070.04</v>
      </c>
      <c r="W143" s="168"/>
      <c r="X143" s="169"/>
      <c r="Y143" s="204">
        <v>0</v>
      </c>
      <c r="Z143" s="201">
        <v>3070.04</v>
      </c>
      <c r="AA143" s="169" t="s">
        <v>39</v>
      </c>
      <c r="AB143" s="171"/>
      <c r="AC143" s="208" t="s">
        <v>1353</v>
      </c>
    </row>
    <row r="144" spans="1:29" ht="15.75" customHeight="1" x14ac:dyDescent="0.2">
      <c r="A144" s="174">
        <v>43220</v>
      </c>
      <c r="B144" s="175" t="s">
        <v>247</v>
      </c>
      <c r="C144" s="177" t="s">
        <v>387</v>
      </c>
      <c r="D144" s="179"/>
      <c r="E144" s="179"/>
      <c r="F144" s="170"/>
      <c r="G144" s="170"/>
      <c r="H144" s="169" t="s">
        <v>914</v>
      </c>
      <c r="I144" s="180">
        <v>43220</v>
      </c>
      <c r="J144" s="87" t="s">
        <v>30</v>
      </c>
      <c r="L144" s="170"/>
      <c r="M144" s="169"/>
      <c r="N144" s="169"/>
      <c r="O144" s="170"/>
      <c r="P144" s="170"/>
      <c r="Q144" s="170"/>
      <c r="R144" s="170"/>
      <c r="S144" s="180">
        <v>43258</v>
      </c>
      <c r="T144" s="187"/>
      <c r="U144" s="170"/>
      <c r="V144" s="198">
        <v>3607.1</v>
      </c>
      <c r="W144" s="168"/>
      <c r="X144" s="169" t="s">
        <v>144</v>
      </c>
      <c r="Y144" s="204">
        <v>0</v>
      </c>
      <c r="Z144" s="201">
        <v>3607.1</v>
      </c>
      <c r="AA144" s="169" t="s">
        <v>39</v>
      </c>
      <c r="AB144" s="171"/>
      <c r="AC144" s="208" t="s">
        <v>1354</v>
      </c>
    </row>
    <row r="145" spans="1:29" ht="15.75" customHeight="1" x14ac:dyDescent="0.2">
      <c r="A145" s="174">
        <v>43243</v>
      </c>
      <c r="B145" s="175" t="s">
        <v>247</v>
      </c>
      <c r="C145" s="177" t="s">
        <v>388</v>
      </c>
      <c r="D145" s="179"/>
      <c r="E145" s="179"/>
      <c r="F145" s="170"/>
      <c r="G145" s="170"/>
      <c r="H145" s="169" t="s">
        <v>915</v>
      </c>
      <c r="I145" s="180">
        <v>43266</v>
      </c>
      <c r="J145" s="87" t="s">
        <v>30</v>
      </c>
      <c r="L145" s="170"/>
      <c r="M145" s="169"/>
      <c r="N145" s="169"/>
      <c r="O145" s="170"/>
      <c r="P145" s="170"/>
      <c r="Q145" s="170"/>
      <c r="R145" s="170"/>
      <c r="S145" s="180">
        <v>43258</v>
      </c>
      <c r="T145" s="187"/>
      <c r="U145" s="170"/>
      <c r="V145" s="198">
        <v>3767.77</v>
      </c>
      <c r="W145" s="168"/>
      <c r="X145" s="169"/>
      <c r="Y145" s="204">
        <v>0</v>
      </c>
      <c r="Z145" s="201">
        <v>3767.77</v>
      </c>
      <c r="AA145" s="169" t="s">
        <v>39</v>
      </c>
      <c r="AB145" s="171"/>
      <c r="AC145" s="208" t="s">
        <v>1365</v>
      </c>
    </row>
    <row r="146" spans="1:29" ht="15.75" customHeight="1" x14ac:dyDescent="0.2">
      <c r="A146" s="174">
        <v>43251</v>
      </c>
      <c r="B146" s="175" t="s">
        <v>247</v>
      </c>
      <c r="C146" s="177" t="s">
        <v>389</v>
      </c>
      <c r="D146" s="179"/>
      <c r="E146" s="179"/>
      <c r="F146" s="170"/>
      <c r="G146" s="170"/>
      <c r="H146" s="169" t="s">
        <v>916</v>
      </c>
      <c r="I146" s="180">
        <v>43256</v>
      </c>
      <c r="J146" s="87" t="s">
        <v>30</v>
      </c>
      <c r="L146" s="170"/>
      <c r="M146" s="169"/>
      <c r="N146" s="169"/>
      <c r="O146" s="170"/>
      <c r="P146" s="170"/>
      <c r="Q146" s="170"/>
      <c r="R146" s="170"/>
      <c r="S146" s="180">
        <v>43259</v>
      </c>
      <c r="T146" s="187"/>
      <c r="U146" s="170"/>
      <c r="V146" s="198">
        <v>2790.94</v>
      </c>
      <c r="W146" s="168"/>
      <c r="X146" s="169"/>
      <c r="Y146" s="204">
        <v>0</v>
      </c>
      <c r="Z146" s="201">
        <v>2790.94</v>
      </c>
      <c r="AA146" s="169" t="s">
        <v>39</v>
      </c>
      <c r="AB146" s="171"/>
      <c r="AC146" s="208" t="s">
        <v>1351</v>
      </c>
    </row>
    <row r="147" spans="1:29" ht="15.75" customHeight="1" x14ac:dyDescent="0.2">
      <c r="A147" s="174">
        <v>43230</v>
      </c>
      <c r="B147" s="175" t="s">
        <v>247</v>
      </c>
      <c r="C147" s="177" t="s">
        <v>390</v>
      </c>
      <c r="D147" s="179"/>
      <c r="E147" s="179"/>
      <c r="F147" s="170"/>
      <c r="G147" s="170"/>
      <c r="H147" s="169" t="s">
        <v>917</v>
      </c>
      <c r="I147" s="180">
        <v>43286</v>
      </c>
      <c r="J147" s="87" t="s">
        <v>30</v>
      </c>
      <c r="L147" s="170"/>
      <c r="M147" s="169"/>
      <c r="N147" s="169"/>
      <c r="O147" s="170"/>
      <c r="P147" s="170"/>
      <c r="Q147" s="170"/>
      <c r="R147" s="170"/>
      <c r="S147" s="180">
        <v>43262</v>
      </c>
      <c r="T147" s="187"/>
      <c r="U147" s="170"/>
      <c r="V147" s="198">
        <v>1020</v>
      </c>
      <c r="W147" s="168"/>
      <c r="X147" s="87" t="s">
        <v>149</v>
      </c>
      <c r="Y147" s="204">
        <v>0</v>
      </c>
      <c r="Z147" s="201">
        <v>1020</v>
      </c>
      <c r="AA147" s="169" t="s">
        <v>39</v>
      </c>
      <c r="AB147" s="171"/>
      <c r="AC147" s="208" t="s">
        <v>1348</v>
      </c>
    </row>
    <row r="148" spans="1:29" ht="15.75" customHeight="1" x14ac:dyDescent="0.2">
      <c r="A148" s="174">
        <v>43224</v>
      </c>
      <c r="B148" s="175" t="s">
        <v>247</v>
      </c>
      <c r="C148" s="177" t="s">
        <v>391</v>
      </c>
      <c r="D148" s="179"/>
      <c r="E148" s="179"/>
      <c r="F148" s="170"/>
      <c r="G148" s="170"/>
      <c r="H148" s="169" t="s">
        <v>918</v>
      </c>
      <c r="I148" s="180">
        <v>43238</v>
      </c>
      <c r="J148" s="87" t="s">
        <v>30</v>
      </c>
      <c r="L148" s="170"/>
      <c r="M148" s="169"/>
      <c r="N148" s="169"/>
      <c r="O148" s="170"/>
      <c r="P148" s="170"/>
      <c r="Q148" s="170"/>
      <c r="R148" s="170"/>
      <c r="S148" s="180">
        <v>43262</v>
      </c>
      <c r="T148" s="187"/>
      <c r="U148" s="170"/>
      <c r="V148" s="198">
        <v>1348.8</v>
      </c>
      <c r="W148" s="168"/>
      <c r="X148" s="169"/>
      <c r="Y148" s="204">
        <v>0</v>
      </c>
      <c r="Z148" s="201">
        <v>1348.8</v>
      </c>
      <c r="AA148" s="169" t="s">
        <v>39</v>
      </c>
      <c r="AB148" s="171"/>
      <c r="AC148" s="208" t="s">
        <v>1365</v>
      </c>
    </row>
    <row r="149" spans="1:29" ht="15.75" customHeight="1" x14ac:dyDescent="0.2">
      <c r="A149" s="174">
        <v>43233</v>
      </c>
      <c r="B149" s="175" t="s">
        <v>247</v>
      </c>
      <c r="C149" s="177" t="s">
        <v>392</v>
      </c>
      <c r="D149" s="179"/>
      <c r="E149" s="179"/>
      <c r="F149" s="170"/>
      <c r="G149" s="170"/>
      <c r="H149" s="169" t="s">
        <v>919</v>
      </c>
      <c r="I149" s="180">
        <v>43286</v>
      </c>
      <c r="J149" s="87" t="s">
        <v>30</v>
      </c>
      <c r="L149" s="170"/>
      <c r="M149" s="169"/>
      <c r="N149" s="169"/>
      <c r="O149" s="170"/>
      <c r="P149" s="170"/>
      <c r="Q149" s="170"/>
      <c r="R149" s="170"/>
      <c r="S149" s="180">
        <v>43262</v>
      </c>
      <c r="T149" s="187"/>
      <c r="U149" s="170"/>
      <c r="V149" s="198">
        <v>536.4</v>
      </c>
      <c r="W149" s="168"/>
      <c r="X149" s="169" t="s">
        <v>156</v>
      </c>
      <c r="Y149" s="204">
        <v>0</v>
      </c>
      <c r="Z149" s="201">
        <v>536.4</v>
      </c>
      <c r="AA149" s="169" t="s">
        <v>39</v>
      </c>
      <c r="AB149" s="171"/>
      <c r="AC149" s="208" t="s">
        <v>1353</v>
      </c>
    </row>
    <row r="150" spans="1:29" ht="15.75" customHeight="1" x14ac:dyDescent="0.2">
      <c r="A150" s="174">
        <v>43207</v>
      </c>
      <c r="B150" s="175" t="s">
        <v>247</v>
      </c>
      <c r="C150" s="177" t="s">
        <v>393</v>
      </c>
      <c r="D150" s="179"/>
      <c r="E150" s="179"/>
      <c r="F150" s="170"/>
      <c r="G150" s="170"/>
      <c r="H150" s="169" t="s">
        <v>920</v>
      </c>
      <c r="I150" s="180">
        <v>43224</v>
      </c>
      <c r="J150" s="87" t="s">
        <v>30</v>
      </c>
      <c r="L150" s="170"/>
      <c r="M150" s="169"/>
      <c r="N150" s="169"/>
      <c r="O150" s="170"/>
      <c r="P150" s="170"/>
      <c r="Q150" s="170"/>
      <c r="R150" s="170"/>
      <c r="S150" s="180">
        <v>43262</v>
      </c>
      <c r="T150" s="187"/>
      <c r="U150" s="170"/>
      <c r="V150" s="198">
        <v>1560</v>
      </c>
      <c r="W150" s="168"/>
      <c r="X150" s="169"/>
      <c r="Y150" s="204">
        <v>0</v>
      </c>
      <c r="Z150" s="201">
        <v>1560</v>
      </c>
      <c r="AA150" s="169" t="s">
        <v>39</v>
      </c>
      <c r="AB150" s="171"/>
      <c r="AC150" s="208" t="s">
        <v>1359</v>
      </c>
    </row>
    <row r="151" spans="1:29" ht="15.75" customHeight="1" x14ac:dyDescent="0.2">
      <c r="A151" s="174">
        <v>43255</v>
      </c>
      <c r="B151" s="175" t="s">
        <v>247</v>
      </c>
      <c r="C151" s="177" t="s">
        <v>394</v>
      </c>
      <c r="D151" s="183"/>
      <c r="E151" s="179"/>
      <c r="F151" s="170"/>
      <c r="G151" s="170"/>
      <c r="H151" s="169" t="s">
        <v>921</v>
      </c>
      <c r="I151" s="180">
        <v>43285</v>
      </c>
      <c r="J151" s="87" t="s">
        <v>30</v>
      </c>
      <c r="L151" s="170"/>
      <c r="M151" s="169"/>
      <c r="N151" s="169"/>
      <c r="O151" s="170"/>
      <c r="P151" s="170"/>
      <c r="Q151" s="170"/>
      <c r="R151" s="170"/>
      <c r="S151" s="180">
        <v>43264</v>
      </c>
      <c r="T151" s="187"/>
      <c r="U151" s="170"/>
      <c r="V151" s="198">
        <v>1530</v>
      </c>
      <c r="W151" s="168"/>
      <c r="X151" s="169" t="s">
        <v>147</v>
      </c>
      <c r="Y151" s="204">
        <v>0</v>
      </c>
      <c r="Z151" s="201">
        <v>1530</v>
      </c>
      <c r="AA151" s="169" t="s">
        <v>39</v>
      </c>
      <c r="AB151" s="171"/>
      <c r="AC151" s="208" t="s">
        <v>1359</v>
      </c>
    </row>
    <row r="152" spans="1:29" ht="15.75" customHeight="1" x14ac:dyDescent="0.2">
      <c r="A152" s="174">
        <v>43255</v>
      </c>
      <c r="B152" s="175" t="s">
        <v>247</v>
      </c>
      <c r="C152" s="177" t="s">
        <v>395</v>
      </c>
      <c r="D152" s="179"/>
      <c r="E152" s="179"/>
      <c r="F152" s="170"/>
      <c r="G152" s="170"/>
      <c r="H152" s="169" t="s">
        <v>922</v>
      </c>
      <c r="I152" s="180">
        <v>43269</v>
      </c>
      <c r="J152" s="87" t="s">
        <v>30</v>
      </c>
      <c r="L152" s="170"/>
      <c r="M152" s="169"/>
      <c r="N152" s="169"/>
      <c r="O152" s="170"/>
      <c r="P152" s="170"/>
      <c r="Q152" s="170"/>
      <c r="R152" s="170"/>
      <c r="S152" s="180">
        <v>43265</v>
      </c>
      <c r="T152" s="187"/>
      <c r="U152" s="170"/>
      <c r="V152" s="198">
        <v>2604.88</v>
      </c>
      <c r="W152" s="168"/>
      <c r="X152" s="169"/>
      <c r="Y152" s="204">
        <v>0</v>
      </c>
      <c r="Z152" s="201">
        <v>2604.88</v>
      </c>
      <c r="AA152" s="169" t="s">
        <v>39</v>
      </c>
      <c r="AB152" s="171"/>
      <c r="AC152" s="208" t="s">
        <v>1362</v>
      </c>
    </row>
    <row r="153" spans="1:29" ht="15.75" customHeight="1" x14ac:dyDescent="0.2">
      <c r="A153" s="174">
        <v>43184</v>
      </c>
      <c r="B153" s="178">
        <v>29669512</v>
      </c>
      <c r="C153" s="177" t="s">
        <v>396</v>
      </c>
      <c r="D153" s="179"/>
      <c r="E153" s="179"/>
      <c r="F153" s="170"/>
      <c r="G153" s="170"/>
      <c r="H153" s="169" t="s">
        <v>923</v>
      </c>
      <c r="I153" s="180">
        <v>43208</v>
      </c>
      <c r="J153" s="87" t="s">
        <v>30</v>
      </c>
      <c r="K153" s="183" t="s">
        <v>31</v>
      </c>
      <c r="L153" s="170"/>
      <c r="M153" s="169"/>
      <c r="N153" s="169"/>
      <c r="O153" s="170"/>
      <c r="P153" s="170"/>
      <c r="Q153" s="170"/>
      <c r="R153" s="170"/>
      <c r="S153" s="180">
        <v>43267</v>
      </c>
      <c r="T153" s="187"/>
      <c r="U153" s="170"/>
      <c r="V153" s="198">
        <v>1457.4</v>
      </c>
      <c r="W153" s="168"/>
      <c r="X153" s="169" t="s">
        <v>150</v>
      </c>
      <c r="Y153" s="204">
        <v>728.7</v>
      </c>
      <c r="Z153" s="201">
        <v>728.7</v>
      </c>
      <c r="AA153" s="169" t="s">
        <v>39</v>
      </c>
      <c r="AB153" s="171"/>
      <c r="AC153" s="208" t="s">
        <v>1346</v>
      </c>
    </row>
    <row r="154" spans="1:29" ht="15.75" customHeight="1" x14ac:dyDescent="0.2">
      <c r="A154" s="174">
        <v>43226</v>
      </c>
      <c r="B154" s="175" t="s">
        <v>247</v>
      </c>
      <c r="C154" s="177" t="s">
        <v>397</v>
      </c>
      <c r="D154" s="179"/>
      <c r="E154" s="179"/>
      <c r="F154" s="170"/>
      <c r="G154" s="170"/>
      <c r="H154" s="169" t="s">
        <v>924</v>
      </c>
      <c r="I154" s="180">
        <v>43270</v>
      </c>
      <c r="J154" s="87" t="s">
        <v>30</v>
      </c>
      <c r="L154" s="170"/>
      <c r="M154" s="169"/>
      <c r="N154" s="169"/>
      <c r="O154" s="170"/>
      <c r="P154" s="170"/>
      <c r="Q154" s="170"/>
      <c r="R154" s="170"/>
      <c r="S154" s="180">
        <v>43269</v>
      </c>
      <c r="T154" s="187"/>
      <c r="U154" s="170"/>
      <c r="V154" s="198">
        <v>2880</v>
      </c>
      <c r="W154" s="168"/>
      <c r="X154" s="169"/>
      <c r="Y154" s="204">
        <v>0</v>
      </c>
      <c r="Z154" s="201">
        <v>2880</v>
      </c>
      <c r="AA154" s="169" t="s">
        <v>39</v>
      </c>
      <c r="AB154" s="171"/>
      <c r="AC154" s="208" t="s">
        <v>1347</v>
      </c>
    </row>
    <row r="155" spans="1:29" ht="15.75" customHeight="1" x14ac:dyDescent="0.2">
      <c r="A155" s="174">
        <v>43241</v>
      </c>
      <c r="B155" s="178">
        <v>30217194</v>
      </c>
      <c r="C155" s="177" t="s">
        <v>398</v>
      </c>
      <c r="D155" s="179"/>
      <c r="E155" s="179"/>
      <c r="F155" s="170"/>
      <c r="G155" s="170"/>
      <c r="H155" s="169" t="s">
        <v>925</v>
      </c>
      <c r="I155" s="180">
        <v>43357</v>
      </c>
      <c r="J155" s="87" t="s">
        <v>30</v>
      </c>
      <c r="K155" s="183" t="s">
        <v>31</v>
      </c>
      <c r="L155" s="170"/>
      <c r="M155" s="169"/>
      <c r="N155" s="169"/>
      <c r="O155" s="170"/>
      <c r="P155" s="170"/>
      <c r="Q155" s="170"/>
      <c r="R155" s="170"/>
      <c r="S155" s="180">
        <v>43269</v>
      </c>
      <c r="T155" s="187"/>
      <c r="U155" s="170"/>
      <c r="V155" s="198">
        <v>1692</v>
      </c>
      <c r="W155" s="168"/>
      <c r="X155" s="169" t="s">
        <v>150</v>
      </c>
      <c r="Y155" s="204">
        <v>846</v>
      </c>
      <c r="Z155" s="201">
        <v>846</v>
      </c>
      <c r="AA155" s="169" t="s">
        <v>39</v>
      </c>
      <c r="AB155" s="171"/>
      <c r="AC155" s="208" t="s">
        <v>1347</v>
      </c>
    </row>
    <row r="156" spans="1:29" ht="15.75" customHeight="1" x14ac:dyDescent="0.2">
      <c r="A156" s="174">
        <v>43243</v>
      </c>
      <c r="B156" s="175" t="s">
        <v>247</v>
      </c>
      <c r="C156" s="177" t="s">
        <v>399</v>
      </c>
      <c r="D156" s="179"/>
      <c r="E156" s="179"/>
      <c r="F156" s="170"/>
      <c r="G156" s="170"/>
      <c r="H156" s="169" t="s">
        <v>926</v>
      </c>
      <c r="I156" s="180">
        <v>43293</v>
      </c>
      <c r="J156" s="87" t="s">
        <v>30</v>
      </c>
      <c r="L156" s="170"/>
      <c r="M156" s="169"/>
      <c r="N156" s="169"/>
      <c r="O156" s="170"/>
      <c r="P156" s="170"/>
      <c r="Q156" s="170"/>
      <c r="R156" s="170"/>
      <c r="S156" s="180">
        <v>43272</v>
      </c>
      <c r="T156" s="187"/>
      <c r="U156" s="170"/>
      <c r="V156" s="198">
        <v>4837.63</v>
      </c>
      <c r="W156" s="168"/>
      <c r="X156" s="169"/>
      <c r="Y156" s="204">
        <v>0</v>
      </c>
      <c r="Z156" s="201">
        <v>4837.63</v>
      </c>
      <c r="AA156" s="169" t="s">
        <v>39</v>
      </c>
      <c r="AB156" s="171"/>
      <c r="AC156" s="208" t="s">
        <v>1355</v>
      </c>
    </row>
    <row r="157" spans="1:29" ht="15.75" customHeight="1" x14ac:dyDescent="0.2">
      <c r="A157" s="174">
        <v>43206</v>
      </c>
      <c r="B157" s="175" t="s">
        <v>247</v>
      </c>
      <c r="C157" s="177" t="s">
        <v>400</v>
      </c>
      <c r="D157" s="179"/>
      <c r="E157" s="179"/>
      <c r="F157" s="170"/>
      <c r="G157" s="170"/>
      <c r="H157" s="169" t="s">
        <v>927</v>
      </c>
      <c r="I157" s="180">
        <v>43224</v>
      </c>
      <c r="J157" s="87" t="s">
        <v>30</v>
      </c>
      <c r="L157" s="170"/>
      <c r="M157" s="169"/>
      <c r="N157" s="169"/>
      <c r="O157" s="170"/>
      <c r="P157" s="170"/>
      <c r="Q157" s="170"/>
      <c r="R157" s="170"/>
      <c r="S157" s="180">
        <v>43272</v>
      </c>
      <c r="T157" s="187"/>
      <c r="U157" s="170"/>
      <c r="V157" s="198">
        <v>1707.3</v>
      </c>
      <c r="W157" s="168"/>
      <c r="X157" s="169" t="s">
        <v>150</v>
      </c>
      <c r="Y157" s="204">
        <v>0</v>
      </c>
      <c r="Z157" s="201">
        <v>1707.3</v>
      </c>
      <c r="AA157" s="169" t="s">
        <v>39</v>
      </c>
      <c r="AB157" s="171"/>
      <c r="AC157" s="208" t="s">
        <v>1361</v>
      </c>
    </row>
    <row r="158" spans="1:29" ht="15.75" customHeight="1" x14ac:dyDescent="0.2">
      <c r="A158" s="174">
        <v>43239</v>
      </c>
      <c r="B158" s="176">
        <v>29885806</v>
      </c>
      <c r="C158" s="177" t="s">
        <v>401</v>
      </c>
      <c r="D158" s="179"/>
      <c r="E158" s="179"/>
      <c r="F158" s="170"/>
      <c r="G158" s="170"/>
      <c r="H158" s="169" t="s">
        <v>928</v>
      </c>
      <c r="I158" s="180">
        <v>43240</v>
      </c>
      <c r="J158" s="87" t="s">
        <v>30</v>
      </c>
      <c r="L158" s="170"/>
      <c r="M158" s="169"/>
      <c r="N158" s="169"/>
      <c r="O158" s="170"/>
      <c r="P158" s="170"/>
      <c r="Q158" s="170"/>
      <c r="R158" s="170"/>
      <c r="S158" s="180">
        <v>43272</v>
      </c>
      <c r="T158" s="187"/>
      <c r="U158" s="170"/>
      <c r="V158" s="198">
        <v>3256.09</v>
      </c>
      <c r="W158" s="168"/>
      <c r="X158" s="169"/>
      <c r="Y158" s="204">
        <v>0</v>
      </c>
      <c r="Z158" s="201">
        <v>3256.09</v>
      </c>
      <c r="AA158" s="169" t="s">
        <v>39</v>
      </c>
      <c r="AB158" s="171"/>
      <c r="AC158" s="208" t="s">
        <v>1347</v>
      </c>
    </row>
    <row r="159" spans="1:29" ht="15.75" customHeight="1" x14ac:dyDescent="0.2">
      <c r="A159" s="174">
        <v>43257</v>
      </c>
      <c r="B159" s="176">
        <v>30338147</v>
      </c>
      <c r="C159" s="177" t="s">
        <v>402</v>
      </c>
      <c r="D159" s="179"/>
      <c r="E159" s="179"/>
      <c r="F159" s="170"/>
      <c r="G159" s="170"/>
      <c r="H159" s="169" t="s">
        <v>929</v>
      </c>
      <c r="I159" s="180">
        <v>43293</v>
      </c>
      <c r="J159" s="87" t="s">
        <v>30</v>
      </c>
      <c r="K159" s="183" t="s">
        <v>31</v>
      </c>
      <c r="L159" s="170"/>
      <c r="M159" s="169"/>
      <c r="N159" s="169"/>
      <c r="O159" s="170"/>
      <c r="P159" s="170"/>
      <c r="Q159" s="170"/>
      <c r="R159" s="170"/>
      <c r="S159" s="180">
        <v>43273</v>
      </c>
      <c r="T159" s="187"/>
      <c r="U159" s="170"/>
      <c r="V159" s="198">
        <v>2128.19</v>
      </c>
      <c r="W159" s="168"/>
      <c r="X159" s="169"/>
      <c r="Y159" s="204">
        <v>1064.0999999999999</v>
      </c>
      <c r="Z159" s="201">
        <v>1064.0899999999999</v>
      </c>
      <c r="AA159" s="169" t="s">
        <v>39</v>
      </c>
      <c r="AB159" s="171"/>
      <c r="AC159" s="208" t="s">
        <v>1363</v>
      </c>
    </row>
    <row r="160" spans="1:29" ht="15.75" customHeight="1" x14ac:dyDescent="0.2">
      <c r="A160" s="174">
        <v>43187</v>
      </c>
      <c r="B160" s="175" t="s">
        <v>247</v>
      </c>
      <c r="C160" s="177" t="s">
        <v>403</v>
      </c>
      <c r="D160" s="179"/>
      <c r="E160" s="179"/>
      <c r="F160" s="170"/>
      <c r="G160" s="170"/>
      <c r="H160" s="169" t="s">
        <v>930</v>
      </c>
      <c r="I160" s="180">
        <v>43236</v>
      </c>
      <c r="J160" s="87" t="s">
        <v>30</v>
      </c>
      <c r="L160" s="170"/>
      <c r="M160" s="169"/>
      <c r="N160" s="169"/>
      <c r="O160" s="170"/>
      <c r="P160" s="170"/>
      <c r="Q160" s="170"/>
      <c r="R160" s="170"/>
      <c r="S160" s="180">
        <v>43273</v>
      </c>
      <c r="T160" s="187"/>
      <c r="U160" s="170"/>
      <c r="V160" s="198">
        <v>2400</v>
      </c>
      <c r="W160" s="168"/>
      <c r="X160" s="169"/>
      <c r="Y160" s="204">
        <v>0</v>
      </c>
      <c r="Z160" s="201">
        <v>2400</v>
      </c>
      <c r="AA160" s="169" t="s">
        <v>39</v>
      </c>
      <c r="AB160" s="171"/>
      <c r="AC160" s="208" t="s">
        <v>1367</v>
      </c>
    </row>
    <row r="161" spans="1:29" ht="15.75" customHeight="1" x14ac:dyDescent="0.2">
      <c r="A161" s="174">
        <v>43250</v>
      </c>
      <c r="B161" s="176">
        <v>29946048</v>
      </c>
      <c r="C161" s="177" t="s">
        <v>404</v>
      </c>
      <c r="D161" s="179"/>
      <c r="E161" s="179"/>
      <c r="F161" s="170"/>
      <c r="G161" s="170"/>
      <c r="H161" s="169" t="s">
        <v>931</v>
      </c>
      <c r="I161" s="180">
        <v>43277</v>
      </c>
      <c r="J161" s="87" t="s">
        <v>30</v>
      </c>
      <c r="K161" s="183" t="s">
        <v>31</v>
      </c>
      <c r="L161" s="170"/>
      <c r="M161" s="169"/>
      <c r="N161" s="169"/>
      <c r="O161" s="170"/>
      <c r="P161" s="170"/>
      <c r="Q161" s="170"/>
      <c r="R161" s="170"/>
      <c r="S161" s="180">
        <v>43273</v>
      </c>
      <c r="T161" s="187"/>
      <c r="U161" s="170"/>
      <c r="V161" s="198">
        <v>1911.77</v>
      </c>
      <c r="W161" s="168"/>
      <c r="X161" s="169"/>
      <c r="Y161" s="204">
        <v>955.88</v>
      </c>
      <c r="Z161" s="201">
        <v>955.89</v>
      </c>
      <c r="AA161" s="169" t="s">
        <v>39</v>
      </c>
      <c r="AB161" s="171"/>
      <c r="AC161" s="208" t="s">
        <v>1347</v>
      </c>
    </row>
    <row r="162" spans="1:29" ht="15.75" customHeight="1" x14ac:dyDescent="0.2">
      <c r="A162" s="174">
        <v>43231</v>
      </c>
      <c r="B162" s="175" t="s">
        <v>247</v>
      </c>
      <c r="C162" s="177" t="s">
        <v>405</v>
      </c>
      <c r="D162" s="179"/>
      <c r="E162" s="179"/>
      <c r="F162" s="170"/>
      <c r="G162" s="170"/>
      <c r="H162" s="169" t="s">
        <v>932</v>
      </c>
      <c r="I162" s="180">
        <v>43252</v>
      </c>
      <c r="J162" s="87" t="s">
        <v>30</v>
      </c>
      <c r="L162" s="170"/>
      <c r="M162" s="169"/>
      <c r="N162" s="169"/>
      <c r="O162" s="170"/>
      <c r="P162" s="170"/>
      <c r="Q162" s="170"/>
      <c r="R162" s="170"/>
      <c r="S162" s="180">
        <v>43273</v>
      </c>
      <c r="T162" s="187"/>
      <c r="U162" s="170"/>
      <c r="V162" s="198">
        <v>536.4</v>
      </c>
      <c r="W162" s="168"/>
      <c r="X162" s="169" t="s">
        <v>156</v>
      </c>
      <c r="Y162" s="204">
        <v>0</v>
      </c>
      <c r="Z162" s="201">
        <v>536.4</v>
      </c>
      <c r="AA162" s="169" t="s">
        <v>39</v>
      </c>
      <c r="AB162" s="171"/>
      <c r="AC162" s="208" t="s">
        <v>1348</v>
      </c>
    </row>
    <row r="163" spans="1:29" ht="15.75" customHeight="1" x14ac:dyDescent="0.2">
      <c r="A163" s="174">
        <v>43219</v>
      </c>
      <c r="B163" s="175" t="s">
        <v>247</v>
      </c>
      <c r="C163" s="177" t="s">
        <v>406</v>
      </c>
      <c r="D163" s="179"/>
      <c r="E163" s="179"/>
      <c r="F163" s="170"/>
      <c r="G163" s="170"/>
      <c r="H163" s="169" t="s">
        <v>933</v>
      </c>
      <c r="I163" s="180">
        <v>43277</v>
      </c>
      <c r="J163" s="87" t="s">
        <v>30</v>
      </c>
      <c r="L163" s="170"/>
      <c r="M163" s="169"/>
      <c r="N163" s="169"/>
      <c r="O163" s="170"/>
      <c r="P163" s="170"/>
      <c r="Q163" s="170"/>
      <c r="R163" s="170"/>
      <c r="S163" s="180">
        <v>43276</v>
      </c>
      <c r="T163" s="187"/>
      <c r="U163" s="170"/>
      <c r="V163" s="198">
        <v>3302.61</v>
      </c>
      <c r="W163" s="168"/>
      <c r="X163" s="169"/>
      <c r="Y163" s="204">
        <v>0</v>
      </c>
      <c r="Z163" s="201">
        <v>3302.61</v>
      </c>
      <c r="AA163" s="169" t="s">
        <v>39</v>
      </c>
      <c r="AB163" s="171"/>
      <c r="AC163" s="208" t="s">
        <v>1353</v>
      </c>
    </row>
    <row r="164" spans="1:29" ht="15.75" customHeight="1" x14ac:dyDescent="0.2">
      <c r="A164" s="174">
        <v>43250</v>
      </c>
      <c r="B164" s="175" t="s">
        <v>247</v>
      </c>
      <c r="C164" s="177" t="s">
        <v>407</v>
      </c>
      <c r="D164" s="179"/>
      <c r="E164" s="179"/>
      <c r="F164" s="170"/>
      <c r="G164" s="170"/>
      <c r="H164" s="169" t="s">
        <v>934</v>
      </c>
      <c r="I164" s="180">
        <v>43265</v>
      </c>
      <c r="J164" s="87" t="s">
        <v>30</v>
      </c>
      <c r="L164" s="170"/>
      <c r="M164" s="169"/>
      <c r="N164" s="169"/>
      <c r="O164" s="170"/>
      <c r="P164" s="170"/>
      <c r="Q164" s="170"/>
      <c r="R164" s="170"/>
      <c r="S164" s="180">
        <v>43276</v>
      </c>
      <c r="T164" s="187"/>
      <c r="U164" s="170"/>
      <c r="V164" s="198">
        <v>2325.7800000000002</v>
      </c>
      <c r="W164" s="168"/>
      <c r="X164" s="169"/>
      <c r="Y164" s="204">
        <v>0</v>
      </c>
      <c r="Z164" s="201">
        <v>387.63</v>
      </c>
      <c r="AA164" s="169" t="s">
        <v>39</v>
      </c>
      <c r="AB164" s="171"/>
      <c r="AC164" s="208" t="s">
        <v>1358</v>
      </c>
    </row>
    <row r="165" spans="1:29" ht="15.75" customHeight="1" x14ac:dyDescent="0.2">
      <c r="A165" s="174">
        <v>43246</v>
      </c>
      <c r="B165" s="175" t="s">
        <v>247</v>
      </c>
      <c r="C165" s="177" t="s">
        <v>408</v>
      </c>
      <c r="D165" s="179"/>
      <c r="E165" s="179"/>
      <c r="F165" s="170"/>
      <c r="G165" s="170"/>
      <c r="H165" s="169" t="s">
        <v>935</v>
      </c>
      <c r="I165" s="180">
        <v>43248</v>
      </c>
      <c r="J165" s="87" t="s">
        <v>30</v>
      </c>
      <c r="L165" s="170"/>
      <c r="M165" s="169"/>
      <c r="N165" s="169"/>
      <c r="O165" s="170"/>
      <c r="P165" s="170"/>
      <c r="Q165" s="170"/>
      <c r="R165" s="170"/>
      <c r="S165" s="180">
        <v>43276</v>
      </c>
      <c r="T165" s="187"/>
      <c r="U165" s="170"/>
      <c r="V165" s="198">
        <v>3070.04</v>
      </c>
      <c r="W165" s="168"/>
      <c r="X165" s="169"/>
      <c r="Y165" s="204">
        <v>0</v>
      </c>
      <c r="Z165" s="201">
        <v>3070.04</v>
      </c>
      <c r="AA165" s="169" t="s">
        <v>39</v>
      </c>
      <c r="AB165" s="171"/>
      <c r="AC165" s="208" t="s">
        <v>1348</v>
      </c>
    </row>
    <row r="166" spans="1:29" ht="15.75" customHeight="1" x14ac:dyDescent="0.2">
      <c r="A166" s="174">
        <v>43262</v>
      </c>
      <c r="B166" s="175" t="s">
        <v>247</v>
      </c>
      <c r="C166" s="177" t="s">
        <v>409</v>
      </c>
      <c r="D166" s="179"/>
      <c r="E166" s="179"/>
      <c r="F166" s="170"/>
      <c r="G166" s="170"/>
      <c r="H166" s="169" t="s">
        <v>936</v>
      </c>
      <c r="I166" s="180">
        <v>43291</v>
      </c>
      <c r="J166" s="87" t="s">
        <v>30</v>
      </c>
      <c r="L166" s="170"/>
      <c r="M166" s="169"/>
      <c r="N166" s="169"/>
      <c r="O166" s="170"/>
      <c r="P166" s="170"/>
      <c r="Q166" s="170"/>
      <c r="R166" s="170"/>
      <c r="S166" s="180">
        <v>43276</v>
      </c>
      <c r="T166" s="187"/>
      <c r="U166" s="170"/>
      <c r="V166" s="198">
        <v>2245.4299999999998</v>
      </c>
      <c r="W166" s="168"/>
      <c r="X166" s="169"/>
      <c r="Y166" s="204">
        <v>0</v>
      </c>
      <c r="Z166" s="201">
        <v>2245.4299999999998</v>
      </c>
      <c r="AA166" s="169" t="s">
        <v>39</v>
      </c>
      <c r="AB166" s="171"/>
      <c r="AC166" s="208" t="s">
        <v>1355</v>
      </c>
    </row>
    <row r="167" spans="1:29" ht="15.75" customHeight="1" x14ac:dyDescent="0.2">
      <c r="A167" s="174">
        <v>43255</v>
      </c>
      <c r="B167" s="175" t="s">
        <v>247</v>
      </c>
      <c r="C167" s="177" t="s">
        <v>410</v>
      </c>
      <c r="D167" s="179"/>
      <c r="E167" s="179"/>
      <c r="F167" s="170"/>
      <c r="G167" s="170"/>
      <c r="H167" s="169" t="s">
        <v>937</v>
      </c>
      <c r="I167" s="180">
        <v>43277</v>
      </c>
      <c r="J167" s="87" t="s">
        <v>30</v>
      </c>
      <c r="L167" s="170"/>
      <c r="M167" s="169"/>
      <c r="N167" s="169"/>
      <c r="O167" s="170"/>
      <c r="P167" s="170"/>
      <c r="Q167" s="170"/>
      <c r="R167" s="170"/>
      <c r="S167" s="180">
        <v>43276</v>
      </c>
      <c r="T167" s="187"/>
      <c r="U167" s="170"/>
      <c r="V167" s="198">
        <v>1542.04</v>
      </c>
      <c r="W167" s="168"/>
      <c r="X167" s="169"/>
      <c r="Y167" s="204">
        <v>0</v>
      </c>
      <c r="Z167" s="201">
        <v>1542.04</v>
      </c>
      <c r="AA167" s="169" t="s">
        <v>39</v>
      </c>
      <c r="AB167" s="171"/>
      <c r="AC167" s="208" t="s">
        <v>1359</v>
      </c>
    </row>
    <row r="168" spans="1:29" ht="15.75" customHeight="1" x14ac:dyDescent="0.2">
      <c r="A168" s="174">
        <v>43236</v>
      </c>
      <c r="B168" s="175" t="s">
        <v>247</v>
      </c>
      <c r="C168" s="177" t="s">
        <v>411</v>
      </c>
      <c r="D168" s="179"/>
      <c r="E168" s="179"/>
      <c r="F168" s="170"/>
      <c r="G168" s="170"/>
      <c r="H168" s="169" t="s">
        <v>938</v>
      </c>
      <c r="I168" s="180">
        <v>43237</v>
      </c>
      <c r="J168" s="87" t="s">
        <v>30</v>
      </c>
      <c r="L168" s="170"/>
      <c r="M168" s="169"/>
      <c r="N168" s="169"/>
      <c r="O168" s="170"/>
      <c r="P168" s="170"/>
      <c r="Q168" s="170"/>
      <c r="R168" s="170"/>
      <c r="S168" s="180">
        <v>43276</v>
      </c>
      <c r="T168" s="187"/>
      <c r="U168" s="170"/>
      <c r="V168" s="198">
        <v>1632</v>
      </c>
      <c r="W168" s="168"/>
      <c r="X168" s="87" t="s">
        <v>149</v>
      </c>
      <c r="Y168" s="204">
        <v>0</v>
      </c>
      <c r="Z168" s="201">
        <v>1632</v>
      </c>
      <c r="AA168" s="169" t="s">
        <v>39</v>
      </c>
      <c r="AB168" s="171"/>
      <c r="AC168" s="208" t="s">
        <v>1349</v>
      </c>
    </row>
    <row r="169" spans="1:29" ht="15.75" customHeight="1" x14ac:dyDescent="0.2">
      <c r="A169" s="174">
        <v>43262</v>
      </c>
      <c r="B169" s="175" t="s">
        <v>247</v>
      </c>
      <c r="C169" s="177" t="s">
        <v>412</v>
      </c>
      <c r="D169" s="179"/>
      <c r="E169" s="179"/>
      <c r="F169" s="170"/>
      <c r="G169" s="170"/>
      <c r="H169" s="169" t="s">
        <v>939</v>
      </c>
      <c r="I169" s="180">
        <v>43287</v>
      </c>
      <c r="J169" s="87" t="s">
        <v>30</v>
      </c>
      <c r="L169" s="170"/>
      <c r="M169" s="169"/>
      <c r="N169" s="169"/>
      <c r="O169" s="170"/>
      <c r="P169" s="170"/>
      <c r="Q169" s="170"/>
      <c r="R169" s="170"/>
      <c r="S169" s="180">
        <v>43276</v>
      </c>
      <c r="T169" s="187"/>
      <c r="U169" s="170"/>
      <c r="V169" s="198">
        <v>2000.18</v>
      </c>
      <c r="W169" s="168"/>
      <c r="X169" s="169"/>
      <c r="Y169" s="204">
        <v>0</v>
      </c>
      <c r="Z169" s="201">
        <v>2000.18</v>
      </c>
      <c r="AA169" s="169" t="s">
        <v>39</v>
      </c>
      <c r="AB169" s="171"/>
      <c r="AC169" s="208" t="s">
        <v>1351</v>
      </c>
    </row>
    <row r="170" spans="1:29" ht="15.75" customHeight="1" x14ac:dyDescent="0.2">
      <c r="A170" s="174">
        <v>43251</v>
      </c>
      <c r="B170" s="175" t="s">
        <v>247</v>
      </c>
      <c r="C170" s="177" t="s">
        <v>413</v>
      </c>
      <c r="D170" s="183"/>
      <c r="E170" s="179"/>
      <c r="F170" s="170"/>
      <c r="G170" s="170"/>
      <c r="H170" s="169" t="s">
        <v>940</v>
      </c>
      <c r="I170" s="180">
        <v>43265</v>
      </c>
      <c r="J170" s="87" t="s">
        <v>30</v>
      </c>
      <c r="L170" s="170"/>
      <c r="M170" s="169"/>
      <c r="N170" s="169"/>
      <c r="O170" s="170"/>
      <c r="P170" s="170"/>
      <c r="Q170" s="170"/>
      <c r="R170" s="170"/>
      <c r="S170" s="180">
        <v>43276</v>
      </c>
      <c r="T170" s="187"/>
      <c r="U170" s="170"/>
      <c r="V170" s="198">
        <v>1398</v>
      </c>
      <c r="W170" s="168"/>
      <c r="X170" s="169"/>
      <c r="Y170" s="204">
        <v>0</v>
      </c>
      <c r="Z170" s="201">
        <v>1398</v>
      </c>
      <c r="AA170" s="169" t="s">
        <v>39</v>
      </c>
      <c r="AB170" s="171"/>
      <c r="AC170" s="208" t="s">
        <v>1349</v>
      </c>
    </row>
    <row r="171" spans="1:29" ht="15.75" customHeight="1" x14ac:dyDescent="0.2">
      <c r="A171" s="174">
        <v>43201</v>
      </c>
      <c r="B171" s="176">
        <v>30177021</v>
      </c>
      <c r="C171" s="177" t="s">
        <v>414</v>
      </c>
      <c r="D171" s="179"/>
      <c r="E171" s="179"/>
      <c r="F171" s="170"/>
      <c r="G171" s="170"/>
      <c r="H171" s="169" t="s">
        <v>941</v>
      </c>
      <c r="I171" s="180">
        <v>43343</v>
      </c>
      <c r="J171" s="87" t="s">
        <v>30</v>
      </c>
      <c r="L171" s="170"/>
      <c r="M171" s="169"/>
      <c r="N171" s="169"/>
      <c r="O171" s="170"/>
      <c r="P171" s="170"/>
      <c r="Q171" s="170"/>
      <c r="R171" s="170"/>
      <c r="S171" s="180">
        <v>43276</v>
      </c>
      <c r="T171" s="187"/>
      <c r="U171" s="170"/>
      <c r="V171" s="198">
        <v>2325.7800000000002</v>
      </c>
      <c r="W171" s="168"/>
      <c r="X171" s="169"/>
      <c r="Y171" s="204">
        <v>0</v>
      </c>
      <c r="Z171" s="201">
        <v>2325.7800000000002</v>
      </c>
      <c r="AA171" s="169" t="s">
        <v>39</v>
      </c>
      <c r="AB171" s="171"/>
      <c r="AC171" s="208" t="s">
        <v>1347</v>
      </c>
    </row>
    <row r="172" spans="1:29" ht="15.75" customHeight="1" x14ac:dyDescent="0.2">
      <c r="A172" s="174">
        <v>43257</v>
      </c>
      <c r="B172" s="175" t="s">
        <v>247</v>
      </c>
      <c r="C172" s="177" t="s">
        <v>415</v>
      </c>
      <c r="D172" s="179"/>
      <c r="E172" s="179"/>
      <c r="F172" s="170"/>
      <c r="G172" s="170"/>
      <c r="H172" s="169" t="s">
        <v>942</v>
      </c>
      <c r="I172" s="180">
        <v>43265</v>
      </c>
      <c r="J172" s="87" t="s">
        <v>30</v>
      </c>
      <c r="L172" s="170"/>
      <c r="M172" s="169"/>
      <c r="N172" s="169"/>
      <c r="O172" s="170"/>
      <c r="P172" s="170"/>
      <c r="Q172" s="170"/>
      <c r="R172" s="170"/>
      <c r="S172" s="180">
        <v>43277</v>
      </c>
      <c r="T172" s="187"/>
      <c r="U172" s="170"/>
      <c r="V172" s="198">
        <v>3767.77</v>
      </c>
      <c r="W172" s="168"/>
      <c r="X172" s="169"/>
      <c r="Y172" s="204">
        <v>0</v>
      </c>
      <c r="Z172" s="201">
        <v>3767.77</v>
      </c>
      <c r="AA172" s="169" t="s">
        <v>39</v>
      </c>
      <c r="AB172" s="171"/>
      <c r="AC172" s="208" t="s">
        <v>1365</v>
      </c>
    </row>
    <row r="173" spans="1:29" ht="15.75" customHeight="1" x14ac:dyDescent="0.2">
      <c r="A173" s="174">
        <v>43252</v>
      </c>
      <c r="B173" s="176">
        <v>29921240</v>
      </c>
      <c r="C173" s="177" t="s">
        <v>416</v>
      </c>
      <c r="D173" s="179"/>
      <c r="E173" s="179"/>
      <c r="F173" s="170"/>
      <c r="G173" s="170"/>
      <c r="H173" s="169" t="s">
        <v>943</v>
      </c>
      <c r="I173" s="180">
        <v>43270</v>
      </c>
      <c r="J173" s="87" t="s">
        <v>30</v>
      </c>
      <c r="L173" s="170"/>
      <c r="M173" s="169"/>
      <c r="N173" s="169"/>
      <c r="O173" s="170"/>
      <c r="P173" s="170"/>
      <c r="Q173" s="170"/>
      <c r="R173" s="170"/>
      <c r="S173" s="180">
        <v>43279</v>
      </c>
      <c r="T173" s="187"/>
      <c r="U173" s="170"/>
      <c r="V173" s="198">
        <v>1704</v>
      </c>
      <c r="W173" s="168"/>
      <c r="X173" s="169" t="s">
        <v>150</v>
      </c>
      <c r="Y173" s="204">
        <v>0</v>
      </c>
      <c r="Z173" s="201">
        <v>1704</v>
      </c>
      <c r="AA173" s="169" t="s">
        <v>39</v>
      </c>
      <c r="AB173" s="171"/>
      <c r="AC173" s="208" t="s">
        <v>1347</v>
      </c>
    </row>
    <row r="174" spans="1:29" ht="15.75" customHeight="1" x14ac:dyDescent="0.2">
      <c r="A174" s="174">
        <v>43262</v>
      </c>
      <c r="B174" s="175" t="s">
        <v>247</v>
      </c>
      <c r="C174" s="177" t="s">
        <v>417</v>
      </c>
      <c r="D174" s="179"/>
      <c r="E174" s="179"/>
      <c r="F174" s="170"/>
      <c r="G174" s="170"/>
      <c r="H174" s="169" t="s">
        <v>944</v>
      </c>
      <c r="I174" s="180">
        <v>43290</v>
      </c>
      <c r="J174" s="87" t="s">
        <v>30</v>
      </c>
      <c r="L174" s="170"/>
      <c r="M174" s="169"/>
      <c r="N174" s="169"/>
      <c r="O174" s="170"/>
      <c r="P174" s="170"/>
      <c r="Q174" s="170"/>
      <c r="R174" s="170"/>
      <c r="S174" s="180">
        <v>43279</v>
      </c>
      <c r="T174" s="187"/>
      <c r="U174" s="170"/>
      <c r="V174" s="198">
        <v>4837.63</v>
      </c>
      <c r="W174" s="168"/>
      <c r="X174" s="169"/>
      <c r="Y174" s="204">
        <v>0</v>
      </c>
      <c r="Z174" s="201">
        <v>4837.63</v>
      </c>
      <c r="AA174" s="169" t="s">
        <v>39</v>
      </c>
      <c r="AB174" s="171"/>
      <c r="AC174" s="208" t="s">
        <v>1357</v>
      </c>
    </row>
    <row r="175" spans="1:29" ht="15.75" customHeight="1" x14ac:dyDescent="0.2">
      <c r="A175" s="174">
        <v>43224</v>
      </c>
      <c r="B175" s="175" t="s">
        <v>247</v>
      </c>
      <c r="C175" s="184" t="s">
        <v>418</v>
      </c>
      <c r="D175" s="179"/>
      <c r="E175" s="179"/>
      <c r="F175" s="170"/>
      <c r="G175" s="170"/>
      <c r="H175" s="169" t="s">
        <v>945</v>
      </c>
      <c r="I175" s="180">
        <v>43249</v>
      </c>
      <c r="J175" s="87" t="s">
        <v>30</v>
      </c>
      <c r="L175" s="170"/>
      <c r="M175" s="169"/>
      <c r="N175" s="169"/>
      <c r="O175" s="170"/>
      <c r="P175" s="170"/>
      <c r="Q175" s="170"/>
      <c r="R175" s="170"/>
      <c r="S175" s="180">
        <v>43279</v>
      </c>
      <c r="T175" s="187"/>
      <c r="U175" s="170"/>
      <c r="V175" s="198">
        <v>2325.7800000000002</v>
      </c>
      <c r="W175" s="168"/>
      <c r="X175" s="169"/>
      <c r="Y175" s="204">
        <v>0</v>
      </c>
      <c r="Z175" s="201">
        <v>2325.7800000000002</v>
      </c>
      <c r="AA175" s="169" t="s">
        <v>39</v>
      </c>
      <c r="AB175" s="171"/>
      <c r="AC175" s="208" t="s">
        <v>1362</v>
      </c>
    </row>
    <row r="176" spans="1:29" ht="15.75" customHeight="1" x14ac:dyDescent="0.2">
      <c r="A176" s="174">
        <v>43271</v>
      </c>
      <c r="B176" s="175" t="s">
        <v>247</v>
      </c>
      <c r="C176" s="177" t="s">
        <v>419</v>
      </c>
      <c r="D176" s="179"/>
      <c r="E176" s="179"/>
      <c r="F176" s="170"/>
      <c r="G176" s="170"/>
      <c r="H176" s="169" t="s">
        <v>946</v>
      </c>
      <c r="I176" s="180">
        <v>43313</v>
      </c>
      <c r="J176" s="87" t="s">
        <v>30</v>
      </c>
      <c r="L176" s="170"/>
      <c r="M176" s="169"/>
      <c r="N176" s="169"/>
      <c r="O176" s="170"/>
      <c r="P176" s="170"/>
      <c r="Q176" s="170"/>
      <c r="R176" s="170"/>
      <c r="S176" s="180">
        <v>43279</v>
      </c>
      <c r="T176" s="187"/>
      <c r="U176" s="170"/>
      <c r="V176" s="198">
        <v>2550</v>
      </c>
      <c r="W176" s="168"/>
      <c r="X176" s="87" t="s">
        <v>149</v>
      </c>
      <c r="Y176" s="204">
        <v>0</v>
      </c>
      <c r="Z176" s="201">
        <v>2550</v>
      </c>
      <c r="AA176" s="169" t="s">
        <v>39</v>
      </c>
      <c r="AB176" s="171"/>
      <c r="AC176" s="208" t="s">
        <v>1348</v>
      </c>
    </row>
    <row r="177" spans="1:29" ht="15.75" customHeight="1" x14ac:dyDescent="0.2">
      <c r="A177" s="174">
        <v>43238</v>
      </c>
      <c r="B177" s="175" t="s">
        <v>247</v>
      </c>
      <c r="C177" s="177" t="s">
        <v>420</v>
      </c>
      <c r="D177" s="179"/>
      <c r="E177" s="179"/>
      <c r="F177" s="170"/>
      <c r="G177" s="170"/>
      <c r="H177" s="169" t="s">
        <v>947</v>
      </c>
      <c r="I177" s="180">
        <v>43241</v>
      </c>
      <c r="J177" s="87" t="s">
        <v>30</v>
      </c>
      <c r="L177" s="170"/>
      <c r="M177" s="169"/>
      <c r="N177" s="169"/>
      <c r="O177" s="170"/>
      <c r="P177" s="170"/>
      <c r="Q177" s="170"/>
      <c r="R177" s="170"/>
      <c r="S177" s="180">
        <v>43279</v>
      </c>
      <c r="T177" s="187"/>
      <c r="U177" s="170"/>
      <c r="V177" s="198">
        <v>1273.82</v>
      </c>
      <c r="W177" s="168"/>
      <c r="X177" s="169" t="s">
        <v>150</v>
      </c>
      <c r="Y177" s="204">
        <v>0</v>
      </c>
      <c r="Z177" s="201">
        <v>1273.82</v>
      </c>
      <c r="AA177" s="169" t="s">
        <v>39</v>
      </c>
      <c r="AB177" s="171"/>
      <c r="AC177" s="208" t="s">
        <v>1353</v>
      </c>
    </row>
    <row r="178" spans="1:29" ht="15.75" customHeight="1" x14ac:dyDescent="0.2">
      <c r="A178" s="174">
        <v>43191</v>
      </c>
      <c r="B178" s="175" t="s">
        <v>247</v>
      </c>
      <c r="C178" s="177" t="s">
        <v>421</v>
      </c>
      <c r="D178" s="179"/>
      <c r="E178" s="179"/>
      <c r="F178" s="170"/>
      <c r="G178" s="170"/>
      <c r="H178" s="169" t="s">
        <v>948</v>
      </c>
      <c r="I178" s="180">
        <v>43285</v>
      </c>
      <c r="J178" s="87" t="s">
        <v>30</v>
      </c>
      <c r="L178" s="170"/>
      <c r="M178" s="169"/>
      <c r="N178" s="169"/>
      <c r="O178" s="170"/>
      <c r="P178" s="170"/>
      <c r="Q178" s="170"/>
      <c r="R178" s="170"/>
      <c r="S178" s="180">
        <v>43279</v>
      </c>
      <c r="T178" s="187"/>
      <c r="U178" s="170"/>
      <c r="V178" s="198">
        <v>1803.55</v>
      </c>
      <c r="W178" s="168"/>
      <c r="X178" s="169"/>
      <c r="Y178" s="204">
        <v>0</v>
      </c>
      <c r="Z178" s="201">
        <v>1803.55</v>
      </c>
      <c r="AA178" s="169" t="s">
        <v>39</v>
      </c>
      <c r="AB178" s="171"/>
      <c r="AC178" s="208" t="s">
        <v>1359</v>
      </c>
    </row>
    <row r="179" spans="1:29" ht="15.75" customHeight="1" x14ac:dyDescent="0.2">
      <c r="A179" s="174">
        <v>43238</v>
      </c>
      <c r="B179" s="176">
        <v>29932903</v>
      </c>
      <c r="C179" s="177" t="s">
        <v>422</v>
      </c>
      <c r="D179" s="179"/>
      <c r="E179" s="179"/>
      <c r="F179" s="170"/>
      <c r="G179" s="170"/>
      <c r="H179" s="169" t="s">
        <v>949</v>
      </c>
      <c r="I179" s="180">
        <v>43272</v>
      </c>
      <c r="J179" s="87" t="s">
        <v>30</v>
      </c>
      <c r="K179" s="183" t="s">
        <v>31</v>
      </c>
      <c r="L179" s="170"/>
      <c r="M179" s="169"/>
      <c r="N179" s="169"/>
      <c r="O179" s="170"/>
      <c r="P179" s="170"/>
      <c r="Q179" s="170"/>
      <c r="R179" s="170"/>
      <c r="S179" s="180">
        <v>43279</v>
      </c>
      <c r="T179" s="187"/>
      <c r="U179" s="170"/>
      <c r="V179" s="198">
        <v>4837.63</v>
      </c>
      <c r="W179" s="168"/>
      <c r="X179" s="169"/>
      <c r="Y179" s="204">
        <v>2418.8200000000002</v>
      </c>
      <c r="Z179" s="201">
        <v>2418.81</v>
      </c>
      <c r="AA179" s="169" t="s">
        <v>39</v>
      </c>
      <c r="AB179" s="171"/>
      <c r="AC179" s="208" t="s">
        <v>1347</v>
      </c>
    </row>
    <row r="180" spans="1:29" ht="15.75" customHeight="1" x14ac:dyDescent="0.2">
      <c r="A180" s="174">
        <v>43265</v>
      </c>
      <c r="B180" s="175" t="s">
        <v>247</v>
      </c>
      <c r="C180" s="177" t="s">
        <v>423</v>
      </c>
      <c r="D180" s="179"/>
      <c r="E180" s="179"/>
      <c r="F180" s="170"/>
      <c r="G180" s="170"/>
      <c r="H180" s="169" t="s">
        <v>950</v>
      </c>
      <c r="I180" s="180">
        <v>43308</v>
      </c>
      <c r="J180" s="87" t="s">
        <v>30</v>
      </c>
      <c r="L180" s="170"/>
      <c r="M180" s="169"/>
      <c r="N180" s="169"/>
      <c r="O180" s="170"/>
      <c r="P180" s="170"/>
      <c r="Q180" s="170"/>
      <c r="R180" s="170"/>
      <c r="S180" s="180">
        <v>43279</v>
      </c>
      <c r="T180" s="187"/>
      <c r="U180" s="170"/>
      <c r="V180" s="198">
        <v>1632</v>
      </c>
      <c r="W180" s="168"/>
      <c r="X180" s="87" t="s">
        <v>149</v>
      </c>
      <c r="Y180" s="204">
        <v>0</v>
      </c>
      <c r="Z180" s="201">
        <v>1632</v>
      </c>
      <c r="AA180" s="169" t="s">
        <v>39</v>
      </c>
      <c r="AB180" s="171"/>
      <c r="AC180" s="208" t="s">
        <v>1348</v>
      </c>
    </row>
    <row r="181" spans="1:29" ht="15.75" customHeight="1" x14ac:dyDescent="0.2">
      <c r="A181" s="174">
        <v>43267</v>
      </c>
      <c r="B181" s="175" t="s">
        <v>247</v>
      </c>
      <c r="C181" s="177" t="s">
        <v>424</v>
      </c>
      <c r="D181" s="179"/>
      <c r="E181" s="179"/>
      <c r="F181" s="170"/>
      <c r="G181" s="170"/>
      <c r="H181" s="169" t="s">
        <v>951</v>
      </c>
      <c r="I181" s="180">
        <v>43291</v>
      </c>
      <c r="J181" s="87" t="s">
        <v>30</v>
      </c>
      <c r="L181" s="170"/>
      <c r="M181" s="169"/>
      <c r="N181" s="169"/>
      <c r="O181" s="170"/>
      <c r="P181" s="170"/>
      <c r="Q181" s="170"/>
      <c r="R181" s="170"/>
      <c r="S181" s="180">
        <v>43279</v>
      </c>
      <c r="T181" s="187"/>
      <c r="U181" s="170"/>
      <c r="V181" s="198">
        <v>1983.91</v>
      </c>
      <c r="W181" s="168"/>
      <c r="X181" s="169"/>
      <c r="Y181" s="204">
        <v>0</v>
      </c>
      <c r="Z181" s="201">
        <v>1983.91</v>
      </c>
      <c r="AA181" s="169" t="s">
        <v>39</v>
      </c>
      <c r="AB181" s="171"/>
      <c r="AC181" s="208" t="s">
        <v>1349</v>
      </c>
    </row>
    <row r="182" spans="1:29" ht="15.75" customHeight="1" x14ac:dyDescent="0.2">
      <c r="A182" s="174">
        <v>43236</v>
      </c>
      <c r="B182" s="175" t="s">
        <v>247</v>
      </c>
      <c r="C182" s="177" t="s">
        <v>425</v>
      </c>
      <c r="D182" s="179"/>
      <c r="E182" s="179"/>
      <c r="F182" s="170"/>
      <c r="G182" s="170"/>
      <c r="H182" s="169" t="s">
        <v>952</v>
      </c>
      <c r="I182" s="180">
        <v>43246</v>
      </c>
      <c r="J182" s="87" t="s">
        <v>30</v>
      </c>
      <c r="L182" s="170"/>
      <c r="M182" s="169"/>
      <c r="N182" s="169"/>
      <c r="O182" s="170"/>
      <c r="P182" s="170"/>
      <c r="Q182" s="170"/>
      <c r="R182" s="170"/>
      <c r="S182" s="180">
        <v>43280</v>
      </c>
      <c r="T182" s="187"/>
      <c r="U182" s="170"/>
      <c r="V182" s="198">
        <v>3000</v>
      </c>
      <c r="W182" s="168"/>
      <c r="X182" s="169"/>
      <c r="Y182" s="204">
        <v>0</v>
      </c>
      <c r="Z182" s="201">
        <v>3000</v>
      </c>
      <c r="AA182" s="169" t="s">
        <v>39</v>
      </c>
      <c r="AB182" s="171"/>
      <c r="AC182" s="208" t="s">
        <v>1353</v>
      </c>
    </row>
    <row r="183" spans="1:29" ht="15.75" customHeight="1" x14ac:dyDescent="0.2">
      <c r="A183" s="174">
        <v>43162</v>
      </c>
      <c r="B183" s="175" t="s">
        <v>247</v>
      </c>
      <c r="C183" s="177" t="s">
        <v>426</v>
      </c>
      <c r="D183" s="179"/>
      <c r="E183" s="179"/>
      <c r="F183" s="170"/>
      <c r="G183" s="170"/>
      <c r="H183" s="169" t="s">
        <v>953</v>
      </c>
      <c r="I183" s="180">
        <v>43167</v>
      </c>
      <c r="J183" s="87" t="s">
        <v>30</v>
      </c>
      <c r="L183" s="170"/>
      <c r="M183" s="169"/>
      <c r="N183" s="169"/>
      <c r="O183" s="170"/>
      <c r="P183" s="170"/>
      <c r="Q183" s="170"/>
      <c r="R183" s="170"/>
      <c r="S183" s="180">
        <v>43283</v>
      </c>
      <c r="T183" s="187"/>
      <c r="U183" s="170"/>
      <c r="V183" s="198">
        <v>3516.75</v>
      </c>
      <c r="W183" s="168"/>
      <c r="X183" s="169"/>
      <c r="Y183" s="204">
        <v>0</v>
      </c>
      <c r="Z183" s="201">
        <v>3516.75</v>
      </c>
      <c r="AA183" s="169" t="s">
        <v>178</v>
      </c>
      <c r="AB183" s="192"/>
      <c r="AC183" s="208" t="s">
        <v>1365</v>
      </c>
    </row>
    <row r="184" spans="1:29" ht="15.75" customHeight="1" x14ac:dyDescent="0.2">
      <c r="A184" s="174">
        <v>43160</v>
      </c>
      <c r="B184" s="175" t="s">
        <v>247</v>
      </c>
      <c r="C184" s="177" t="s">
        <v>427</v>
      </c>
      <c r="D184" s="179"/>
      <c r="E184" s="179"/>
      <c r="F184" s="170"/>
      <c r="G184" s="170"/>
      <c r="H184" s="169" t="s">
        <v>954</v>
      </c>
      <c r="I184" s="180">
        <v>43165</v>
      </c>
      <c r="J184" s="87" t="s">
        <v>30</v>
      </c>
      <c r="L184" s="170"/>
      <c r="M184" s="169"/>
      <c r="N184" s="169"/>
      <c r="O184" s="170"/>
      <c r="P184" s="170"/>
      <c r="Q184" s="170"/>
      <c r="R184" s="170"/>
      <c r="S184" s="180">
        <v>43283</v>
      </c>
      <c r="T184" s="187"/>
      <c r="U184" s="170"/>
      <c r="V184" s="198">
        <v>2813.4</v>
      </c>
      <c r="W184" s="168"/>
      <c r="X184" s="169"/>
      <c r="Y184" s="204">
        <v>0</v>
      </c>
      <c r="Z184" s="201">
        <v>2813.4</v>
      </c>
      <c r="AA184" s="169" t="s">
        <v>39</v>
      </c>
      <c r="AB184" s="171"/>
      <c r="AC184" s="208" t="s">
        <v>1365</v>
      </c>
    </row>
    <row r="185" spans="1:29" ht="15.75" customHeight="1" x14ac:dyDescent="0.2">
      <c r="A185" s="174">
        <v>43222</v>
      </c>
      <c r="B185" s="175" t="s">
        <v>247</v>
      </c>
      <c r="C185" s="177" t="s">
        <v>428</v>
      </c>
      <c r="D185" s="179"/>
      <c r="E185" s="179"/>
      <c r="F185" s="170"/>
      <c r="G185" s="170"/>
      <c r="H185" s="169" t="s">
        <v>955</v>
      </c>
      <c r="I185" s="180">
        <v>43276</v>
      </c>
      <c r="J185" s="87" t="s">
        <v>30</v>
      </c>
      <c r="L185" s="170"/>
      <c r="M185" s="169"/>
      <c r="N185" s="169"/>
      <c r="O185" s="170"/>
      <c r="P185" s="170"/>
      <c r="Q185" s="170"/>
      <c r="R185" s="170"/>
      <c r="S185" s="180">
        <v>43283</v>
      </c>
      <c r="T185" s="187"/>
      <c r="U185" s="170"/>
      <c r="V185" s="198">
        <v>3937.8</v>
      </c>
      <c r="W185" s="168"/>
      <c r="X185" s="169"/>
      <c r="Y185" s="204">
        <v>0</v>
      </c>
      <c r="Z185" s="201">
        <v>3937.8</v>
      </c>
      <c r="AA185" s="169" t="s">
        <v>39</v>
      </c>
      <c r="AB185" s="171"/>
      <c r="AC185" s="208" t="s">
        <v>1355</v>
      </c>
    </row>
    <row r="186" spans="1:29" ht="15.75" customHeight="1" x14ac:dyDescent="0.2">
      <c r="A186" s="174">
        <v>43240</v>
      </c>
      <c r="B186" s="175" t="s">
        <v>247</v>
      </c>
      <c r="C186" s="177" t="s">
        <v>429</v>
      </c>
      <c r="D186" s="179"/>
      <c r="E186" s="179"/>
      <c r="F186" s="170"/>
      <c r="G186" s="170"/>
      <c r="H186" s="169" t="s">
        <v>956</v>
      </c>
      <c r="I186" s="180">
        <v>43367</v>
      </c>
      <c r="J186" s="87" t="s">
        <v>30</v>
      </c>
      <c r="L186" s="170"/>
      <c r="M186" s="169"/>
      <c r="N186" s="169"/>
      <c r="O186" s="170"/>
      <c r="P186" s="170"/>
      <c r="Q186" s="170"/>
      <c r="R186" s="170"/>
      <c r="S186" s="180">
        <v>43283</v>
      </c>
      <c r="T186" s="187"/>
      <c r="U186" s="170"/>
      <c r="V186" s="198">
        <v>3440.4</v>
      </c>
      <c r="W186" s="168"/>
      <c r="X186" s="169"/>
      <c r="Y186" s="204">
        <v>0</v>
      </c>
      <c r="Z186" s="201">
        <v>3440.4</v>
      </c>
      <c r="AA186" s="169" t="s">
        <v>39</v>
      </c>
      <c r="AB186" s="192"/>
      <c r="AC186" s="208" t="s">
        <v>1348</v>
      </c>
    </row>
    <row r="187" spans="1:29" ht="15.75" customHeight="1" x14ac:dyDescent="0.2">
      <c r="A187" s="174">
        <v>43125</v>
      </c>
      <c r="B187" s="175" t="s">
        <v>247</v>
      </c>
      <c r="C187" s="177" t="s">
        <v>430</v>
      </c>
      <c r="D187" s="179"/>
      <c r="E187" s="179"/>
      <c r="F187" s="170"/>
      <c r="G187" s="170"/>
      <c r="H187" s="169" t="s">
        <v>957</v>
      </c>
      <c r="I187" s="180">
        <v>43168</v>
      </c>
      <c r="J187" s="87" t="s">
        <v>30</v>
      </c>
      <c r="L187" s="170"/>
      <c r="M187" s="169"/>
      <c r="N187" s="169"/>
      <c r="O187" s="170"/>
      <c r="P187" s="170"/>
      <c r="Q187" s="170"/>
      <c r="R187" s="170"/>
      <c r="S187" s="180">
        <v>43283</v>
      </c>
      <c r="T187" s="187"/>
      <c r="U187" s="170"/>
      <c r="V187" s="198">
        <v>824.22</v>
      </c>
      <c r="W187" s="168"/>
      <c r="X187" s="189"/>
      <c r="Y187" s="204">
        <v>0</v>
      </c>
      <c r="Z187" s="201">
        <v>824.22</v>
      </c>
      <c r="AA187" s="169" t="s">
        <v>39</v>
      </c>
      <c r="AB187" s="192"/>
      <c r="AC187" s="208" t="s">
        <v>1347</v>
      </c>
    </row>
    <row r="188" spans="1:29" ht="15.75" customHeight="1" x14ac:dyDescent="0.2">
      <c r="A188" s="174">
        <v>43253</v>
      </c>
      <c r="B188" s="175" t="s">
        <v>247</v>
      </c>
      <c r="C188" s="177" t="s">
        <v>431</v>
      </c>
      <c r="D188" s="179"/>
      <c r="E188" s="179"/>
      <c r="F188" s="170"/>
      <c r="G188" s="170"/>
      <c r="H188" s="169" t="s">
        <v>958</v>
      </c>
      <c r="I188" s="180">
        <v>43299</v>
      </c>
      <c r="J188" s="87" t="s">
        <v>30</v>
      </c>
      <c r="L188" s="170"/>
      <c r="M188" s="169"/>
      <c r="N188" s="169"/>
      <c r="O188" s="170"/>
      <c r="P188" s="170"/>
      <c r="Q188" s="170"/>
      <c r="R188" s="170"/>
      <c r="S188" s="180">
        <v>43284</v>
      </c>
      <c r="T188" s="187"/>
      <c r="U188" s="170"/>
      <c r="V188" s="198">
        <v>3329.19</v>
      </c>
      <c r="W188" s="168"/>
      <c r="X188" s="169"/>
      <c r="Y188" s="204">
        <v>0</v>
      </c>
      <c r="Z188" s="201">
        <v>3329.19</v>
      </c>
      <c r="AA188" s="169" t="s">
        <v>39</v>
      </c>
      <c r="AB188" s="171"/>
      <c r="AC188" s="208" t="s">
        <v>1353</v>
      </c>
    </row>
    <row r="189" spans="1:29" ht="15.75" customHeight="1" x14ac:dyDescent="0.2">
      <c r="A189" s="174">
        <v>43261</v>
      </c>
      <c r="B189" s="175" t="s">
        <v>247</v>
      </c>
      <c r="C189" s="177" t="s">
        <v>432</v>
      </c>
      <c r="D189" s="179"/>
      <c r="E189" s="179"/>
      <c r="F189" s="170"/>
      <c r="G189" s="170"/>
      <c r="H189" s="169" t="s">
        <v>959</v>
      </c>
      <c r="I189" s="180">
        <v>43287</v>
      </c>
      <c r="J189" s="87" t="s">
        <v>30</v>
      </c>
      <c r="L189" s="170"/>
      <c r="M189" s="169"/>
      <c r="N189" s="169"/>
      <c r="O189" s="170"/>
      <c r="P189" s="170"/>
      <c r="Q189" s="170"/>
      <c r="R189" s="170"/>
      <c r="S189" s="180">
        <v>43284</v>
      </c>
      <c r="T189" s="187"/>
      <c r="U189" s="170"/>
      <c r="V189" s="198">
        <v>3329.19</v>
      </c>
      <c r="W189" s="168"/>
      <c r="X189" s="169"/>
      <c r="Y189" s="204">
        <v>0</v>
      </c>
      <c r="Z189" s="201">
        <v>3329.19</v>
      </c>
      <c r="AA189" s="169" t="s">
        <v>39</v>
      </c>
      <c r="AB189" s="171"/>
      <c r="AC189" s="208" t="s">
        <v>1353</v>
      </c>
    </row>
    <row r="190" spans="1:29" ht="15.75" customHeight="1" x14ac:dyDescent="0.2">
      <c r="A190" s="174">
        <v>43268</v>
      </c>
      <c r="B190" s="175" t="s">
        <v>247</v>
      </c>
      <c r="C190" s="177" t="s">
        <v>433</v>
      </c>
      <c r="D190" s="179"/>
      <c r="E190" s="179"/>
      <c r="F190" s="170"/>
      <c r="G190" s="170"/>
      <c r="H190" s="169" t="s">
        <v>960</v>
      </c>
      <c r="I190" s="180">
        <v>43274</v>
      </c>
      <c r="J190" s="87" t="s">
        <v>30</v>
      </c>
      <c r="L190" s="170"/>
      <c r="M190" s="169"/>
      <c r="N190" s="169"/>
      <c r="O190" s="170"/>
      <c r="P190" s="170"/>
      <c r="Q190" s="170"/>
      <c r="R190" s="170"/>
      <c r="S190" s="180">
        <v>43284</v>
      </c>
      <c r="T190" s="187"/>
      <c r="U190" s="170"/>
      <c r="V190" s="198">
        <v>3329.19</v>
      </c>
      <c r="W190" s="168"/>
      <c r="X190" s="169"/>
      <c r="Y190" s="204">
        <v>0</v>
      </c>
      <c r="Z190" s="201">
        <v>3329.19</v>
      </c>
      <c r="AA190" s="169" t="s">
        <v>39</v>
      </c>
      <c r="AB190" s="171"/>
      <c r="AC190" s="208" t="s">
        <v>1353</v>
      </c>
    </row>
    <row r="191" spans="1:29" ht="15.75" customHeight="1" x14ac:dyDescent="0.2">
      <c r="A191" s="174">
        <v>43229</v>
      </c>
      <c r="B191" s="175" t="s">
        <v>247</v>
      </c>
      <c r="C191" s="177" t="s">
        <v>434</v>
      </c>
      <c r="D191" s="179"/>
      <c r="E191" s="179"/>
      <c r="F191" s="170"/>
      <c r="G191" s="170"/>
      <c r="H191" s="169" t="s">
        <v>961</v>
      </c>
      <c r="I191" s="180">
        <v>43283</v>
      </c>
      <c r="J191" s="87" t="s">
        <v>30</v>
      </c>
      <c r="K191" s="183" t="s">
        <v>31</v>
      </c>
      <c r="L191" s="170"/>
      <c r="M191" s="169"/>
      <c r="N191" s="169"/>
      <c r="O191" s="170"/>
      <c r="P191" s="170"/>
      <c r="Q191" s="170"/>
      <c r="R191" s="170"/>
      <c r="S191" s="180">
        <v>43284</v>
      </c>
      <c r="T191" s="187"/>
      <c r="U191" s="170"/>
      <c r="V191" s="198">
        <v>1999.54</v>
      </c>
      <c r="W191" s="168"/>
      <c r="X191" s="169"/>
      <c r="Y191" s="204">
        <v>999.77</v>
      </c>
      <c r="Z191" s="201">
        <v>999.77</v>
      </c>
      <c r="AA191" s="169" t="s">
        <v>39</v>
      </c>
      <c r="AB191" s="171"/>
      <c r="AC191" s="208" t="s">
        <v>1363</v>
      </c>
    </row>
    <row r="192" spans="1:29" ht="15.75" customHeight="1" x14ac:dyDescent="0.2">
      <c r="A192" s="174">
        <v>43269</v>
      </c>
      <c r="B192" s="176">
        <v>30044974</v>
      </c>
      <c r="C192" s="177" t="s">
        <v>435</v>
      </c>
      <c r="D192" s="179"/>
      <c r="E192" s="179"/>
      <c r="F192" s="170"/>
      <c r="G192" s="170"/>
      <c r="H192" s="169" t="s">
        <v>962</v>
      </c>
      <c r="I192" s="180">
        <v>43305</v>
      </c>
      <c r="J192" s="87" t="s">
        <v>30</v>
      </c>
      <c r="L192" s="170"/>
      <c r="M192" s="169"/>
      <c r="N192" s="169"/>
      <c r="O192" s="170"/>
      <c r="P192" s="170"/>
      <c r="Q192" s="170"/>
      <c r="R192" s="170"/>
      <c r="S192" s="180">
        <v>43284</v>
      </c>
      <c r="T192" s="187"/>
      <c r="U192" s="170"/>
      <c r="V192" s="198">
        <v>4689.01</v>
      </c>
      <c r="W192" s="168"/>
      <c r="X192" s="169"/>
      <c r="Y192" s="204">
        <v>0</v>
      </c>
      <c r="Z192" s="201">
        <v>4689.01</v>
      </c>
      <c r="AA192" s="169" t="s">
        <v>39</v>
      </c>
      <c r="AB192" s="171"/>
      <c r="AC192" s="208" t="s">
        <v>1363</v>
      </c>
    </row>
    <row r="193" spans="1:29" ht="15.75" customHeight="1" x14ac:dyDescent="0.2">
      <c r="A193" s="174">
        <v>43252</v>
      </c>
      <c r="B193" s="178">
        <v>29960750</v>
      </c>
      <c r="C193" s="177" t="s">
        <v>436</v>
      </c>
      <c r="D193" s="179"/>
      <c r="E193" s="179"/>
      <c r="F193" s="170"/>
      <c r="G193" s="170"/>
      <c r="H193" s="169" t="s">
        <v>963</v>
      </c>
      <c r="I193" s="180">
        <v>43279</v>
      </c>
      <c r="J193" s="87" t="s">
        <v>30</v>
      </c>
      <c r="K193" s="183" t="s">
        <v>31</v>
      </c>
      <c r="L193" s="170"/>
      <c r="M193" s="169"/>
      <c r="N193" s="169"/>
      <c r="O193" s="170"/>
      <c r="P193" s="170"/>
      <c r="Q193" s="170"/>
      <c r="R193" s="170"/>
      <c r="S193" s="180">
        <v>43284</v>
      </c>
      <c r="T193" s="187"/>
      <c r="U193" s="170"/>
      <c r="V193" s="198">
        <v>4689.01</v>
      </c>
      <c r="W193" s="168"/>
      <c r="X193" s="169"/>
      <c r="Y193" s="204">
        <v>2344.5100000000002</v>
      </c>
      <c r="Z193" s="201">
        <v>2344.5</v>
      </c>
      <c r="AA193" s="169" t="s">
        <v>39</v>
      </c>
      <c r="AB193" s="171"/>
      <c r="AC193" s="208" t="s">
        <v>1361</v>
      </c>
    </row>
    <row r="194" spans="1:29" ht="15.75" customHeight="1" x14ac:dyDescent="0.2">
      <c r="A194" s="174">
        <v>43087</v>
      </c>
      <c r="B194" s="175" t="s">
        <v>247</v>
      </c>
      <c r="C194" s="177" t="s">
        <v>437</v>
      </c>
      <c r="D194" s="179"/>
      <c r="E194" s="179"/>
      <c r="F194" s="170"/>
      <c r="G194" s="170"/>
      <c r="H194" s="169" t="s">
        <v>964</v>
      </c>
      <c r="I194" s="180">
        <v>43455</v>
      </c>
      <c r="J194" s="87" t="s">
        <v>30</v>
      </c>
      <c r="L194" s="170"/>
      <c r="M194" s="169"/>
      <c r="N194" s="169"/>
      <c r="O194" s="170"/>
      <c r="P194" s="170"/>
      <c r="Q194" s="170"/>
      <c r="R194" s="170"/>
      <c r="S194" s="180">
        <v>43284</v>
      </c>
      <c r="T194" s="187"/>
      <c r="U194" s="170"/>
      <c r="V194" s="198">
        <v>2344.5</v>
      </c>
      <c r="W194" s="168"/>
      <c r="X194" s="169"/>
      <c r="Y194" s="204">
        <v>0</v>
      </c>
      <c r="Z194" s="201">
        <v>2344.5</v>
      </c>
      <c r="AA194" s="169" t="s">
        <v>39</v>
      </c>
      <c r="AB194" s="171"/>
      <c r="AC194" s="208" t="s">
        <v>1351</v>
      </c>
    </row>
    <row r="195" spans="1:29" ht="15.75" customHeight="1" x14ac:dyDescent="0.2">
      <c r="A195" s="174">
        <v>43269</v>
      </c>
      <c r="B195" s="175" t="s">
        <v>247</v>
      </c>
      <c r="C195" s="177" t="s">
        <v>438</v>
      </c>
      <c r="D195" s="179"/>
      <c r="E195" s="179"/>
      <c r="F195" s="170"/>
      <c r="G195" s="170"/>
      <c r="H195" s="169" t="s">
        <v>965</v>
      </c>
      <c r="I195" s="180">
        <v>43270</v>
      </c>
      <c r="J195" s="87" t="s">
        <v>30</v>
      </c>
      <c r="L195" s="170"/>
      <c r="M195" s="169"/>
      <c r="N195" s="169"/>
      <c r="O195" s="170"/>
      <c r="P195" s="170"/>
      <c r="Q195" s="170"/>
      <c r="R195" s="170"/>
      <c r="S195" s="180">
        <v>43284</v>
      </c>
      <c r="T195" s="187"/>
      <c r="U195" s="170"/>
      <c r="V195" s="198">
        <v>2344.5</v>
      </c>
      <c r="W195" s="168"/>
      <c r="X195" s="169"/>
      <c r="Y195" s="204">
        <v>0</v>
      </c>
      <c r="Z195" s="201">
        <v>2344.5</v>
      </c>
      <c r="AA195" s="169" t="s">
        <v>39</v>
      </c>
      <c r="AB195" s="171"/>
      <c r="AC195" s="208" t="s">
        <v>1359</v>
      </c>
    </row>
    <row r="196" spans="1:29" ht="15.75" customHeight="1" x14ac:dyDescent="0.2">
      <c r="A196" s="174">
        <v>43267</v>
      </c>
      <c r="B196" s="175" t="s">
        <v>247</v>
      </c>
      <c r="C196" s="177" t="s">
        <v>439</v>
      </c>
      <c r="D196" s="179"/>
      <c r="E196" s="179"/>
      <c r="F196" s="170"/>
      <c r="G196" s="170"/>
      <c r="H196" s="169" t="s">
        <v>966</v>
      </c>
      <c r="I196" s="180">
        <v>43271</v>
      </c>
      <c r="J196" s="87" t="s">
        <v>30</v>
      </c>
      <c r="L196" s="170"/>
      <c r="M196" s="169"/>
      <c r="N196" s="169"/>
      <c r="O196" s="170"/>
      <c r="P196" s="170"/>
      <c r="Q196" s="170"/>
      <c r="R196" s="170"/>
      <c r="S196" s="180">
        <v>43284</v>
      </c>
      <c r="T196" s="187"/>
      <c r="U196" s="170"/>
      <c r="V196" s="198">
        <v>3094.75</v>
      </c>
      <c r="W196" s="168"/>
      <c r="X196" s="169"/>
      <c r="Y196" s="204">
        <v>0</v>
      </c>
      <c r="Z196" s="201">
        <v>3094.75</v>
      </c>
      <c r="AA196" s="169" t="s">
        <v>39</v>
      </c>
      <c r="AB196" s="171"/>
      <c r="AC196" s="208" t="s">
        <v>1349</v>
      </c>
    </row>
    <row r="197" spans="1:29" ht="15.75" customHeight="1" x14ac:dyDescent="0.2">
      <c r="A197" s="174">
        <v>43203</v>
      </c>
      <c r="B197" s="175" t="s">
        <v>247</v>
      </c>
      <c r="C197" s="177" t="s">
        <v>440</v>
      </c>
      <c r="D197" s="179"/>
      <c r="E197" s="179"/>
      <c r="F197" s="170"/>
      <c r="G197" s="170"/>
      <c r="H197" s="169" t="s">
        <v>967</v>
      </c>
      <c r="I197" s="180">
        <v>43298</v>
      </c>
      <c r="J197" s="87" t="s">
        <v>30</v>
      </c>
      <c r="L197" s="170"/>
      <c r="M197" s="169"/>
      <c r="N197" s="169"/>
      <c r="O197" s="170"/>
      <c r="P197" s="170"/>
      <c r="Q197" s="170"/>
      <c r="R197" s="170"/>
      <c r="S197" s="180">
        <v>43284</v>
      </c>
      <c r="T197" s="187"/>
      <c r="U197" s="170"/>
      <c r="V197" s="198">
        <v>2272.1999999999998</v>
      </c>
      <c r="W197" s="168"/>
      <c r="X197" s="169"/>
      <c r="Y197" s="204">
        <v>0</v>
      </c>
      <c r="Z197" s="201">
        <v>2272.1999999999998</v>
      </c>
      <c r="AA197" s="169" t="s">
        <v>39</v>
      </c>
      <c r="AB197" s="171"/>
      <c r="AC197" s="208" t="s">
        <v>1359</v>
      </c>
    </row>
    <row r="198" spans="1:29" ht="15.75" customHeight="1" x14ac:dyDescent="0.2">
      <c r="A198" s="174">
        <v>43263</v>
      </c>
      <c r="B198" s="175" t="s">
        <v>247</v>
      </c>
      <c r="C198" s="177" t="s">
        <v>441</v>
      </c>
      <c r="D198" s="179"/>
      <c r="E198" s="179"/>
      <c r="F198" s="170"/>
      <c r="G198" s="170"/>
      <c r="H198" s="169" t="s">
        <v>968</v>
      </c>
      <c r="I198" s="180">
        <v>43264</v>
      </c>
      <c r="J198" s="87" t="s">
        <v>30</v>
      </c>
      <c r="L198" s="170"/>
      <c r="M198" s="169"/>
      <c r="N198" s="169"/>
      <c r="O198" s="170"/>
      <c r="P198" s="170"/>
      <c r="Q198" s="170"/>
      <c r="R198" s="170"/>
      <c r="S198" s="180">
        <v>43284</v>
      </c>
      <c r="T198" s="187"/>
      <c r="U198" s="170"/>
      <c r="V198" s="198">
        <v>1817.76</v>
      </c>
      <c r="W198" s="168"/>
      <c r="X198" s="169" t="s">
        <v>144</v>
      </c>
      <c r="Y198" s="204">
        <v>0</v>
      </c>
      <c r="Z198" s="201">
        <v>1817.76</v>
      </c>
      <c r="AA198" s="169" t="s">
        <v>39</v>
      </c>
      <c r="AB198" s="171"/>
      <c r="AC198" s="208" t="s">
        <v>1348</v>
      </c>
    </row>
    <row r="199" spans="1:29" ht="15.75" customHeight="1" x14ac:dyDescent="0.2">
      <c r="A199" s="174">
        <v>43259</v>
      </c>
      <c r="B199" s="175" t="s">
        <v>247</v>
      </c>
      <c r="C199" s="177" t="s">
        <v>442</v>
      </c>
      <c r="D199" s="179"/>
      <c r="E199" s="179"/>
      <c r="F199" s="170"/>
      <c r="G199" s="170"/>
      <c r="H199" s="169" t="s">
        <v>969</v>
      </c>
      <c r="I199" s="180">
        <v>43280</v>
      </c>
      <c r="J199" s="87" t="s">
        <v>30</v>
      </c>
      <c r="L199" s="170"/>
      <c r="M199" s="169"/>
      <c r="N199" s="169"/>
      <c r="O199" s="170"/>
      <c r="P199" s="170"/>
      <c r="Q199" s="170"/>
      <c r="R199" s="170"/>
      <c r="S199" s="180">
        <v>43284</v>
      </c>
      <c r="T199" s="187"/>
      <c r="U199" s="170"/>
      <c r="V199" s="198">
        <v>1999.54</v>
      </c>
      <c r="W199" s="168"/>
      <c r="X199" s="169"/>
      <c r="Y199" s="204">
        <v>0</v>
      </c>
      <c r="Z199" s="201">
        <v>1999.54</v>
      </c>
      <c r="AA199" s="169" t="s">
        <v>39</v>
      </c>
      <c r="AB199" s="171"/>
      <c r="AC199" s="208" t="s">
        <v>1354</v>
      </c>
    </row>
    <row r="200" spans="1:29" ht="15.75" customHeight="1" x14ac:dyDescent="0.2">
      <c r="A200" s="174">
        <v>43261</v>
      </c>
      <c r="B200" s="175" t="s">
        <v>247</v>
      </c>
      <c r="C200" s="177" t="s">
        <v>443</v>
      </c>
      <c r="D200" s="179"/>
      <c r="E200" s="179"/>
      <c r="F200" s="170"/>
      <c r="G200" s="170"/>
      <c r="H200" s="169" t="s">
        <v>970</v>
      </c>
      <c r="I200" s="180">
        <v>43277</v>
      </c>
      <c r="J200" s="87" t="s">
        <v>30</v>
      </c>
      <c r="L200" s="170"/>
      <c r="M200" s="169"/>
      <c r="N200" s="169"/>
      <c r="O200" s="170"/>
      <c r="P200" s="170"/>
      <c r="Q200" s="170"/>
      <c r="R200" s="170"/>
      <c r="S200" s="180">
        <v>43284</v>
      </c>
      <c r="T200" s="187"/>
      <c r="U200" s="170"/>
      <c r="V200" s="198">
        <v>2813.4</v>
      </c>
      <c r="W200" s="168"/>
      <c r="X200" s="169"/>
      <c r="Y200" s="204">
        <v>0</v>
      </c>
      <c r="Z200" s="201">
        <v>2813.4</v>
      </c>
      <c r="AA200" s="169" t="s">
        <v>39</v>
      </c>
      <c r="AB200" s="171"/>
      <c r="AC200" s="208" t="s">
        <v>1349</v>
      </c>
    </row>
    <row r="201" spans="1:29" ht="15.75" customHeight="1" x14ac:dyDescent="0.2">
      <c r="A201" s="174">
        <v>43221</v>
      </c>
      <c r="B201" s="175" t="s">
        <v>247</v>
      </c>
      <c r="C201" s="177" t="s">
        <v>444</v>
      </c>
      <c r="D201" s="179"/>
      <c r="E201" s="179"/>
      <c r="F201" s="170"/>
      <c r="G201" s="170"/>
      <c r="H201" s="169" t="s">
        <v>971</v>
      </c>
      <c r="I201" s="180">
        <v>43293</v>
      </c>
      <c r="J201" s="87" t="s">
        <v>30</v>
      </c>
      <c r="L201" s="170"/>
      <c r="M201" s="169"/>
      <c r="N201" s="169"/>
      <c r="O201" s="170"/>
      <c r="P201" s="170"/>
      <c r="Q201" s="170"/>
      <c r="R201" s="170"/>
      <c r="S201" s="180">
        <v>43285</v>
      </c>
      <c r="T201" s="187"/>
      <c r="U201" s="170"/>
      <c r="V201" s="198">
        <v>1632</v>
      </c>
      <c r="W201" s="168"/>
      <c r="X201" s="87" t="s">
        <v>149</v>
      </c>
      <c r="Y201" s="204">
        <v>0</v>
      </c>
      <c r="Z201" s="201">
        <v>1632</v>
      </c>
      <c r="AA201" s="169" t="s">
        <v>39</v>
      </c>
      <c r="AB201" s="171"/>
      <c r="AC201" s="208" t="s">
        <v>1353</v>
      </c>
    </row>
    <row r="202" spans="1:29" ht="15.75" customHeight="1" x14ac:dyDescent="0.2">
      <c r="A202" s="174">
        <v>43263</v>
      </c>
      <c r="B202" s="175" t="s">
        <v>247</v>
      </c>
      <c r="C202" s="177" t="s">
        <v>445</v>
      </c>
      <c r="D202" s="179"/>
      <c r="E202" s="179"/>
      <c r="F202" s="170"/>
      <c r="G202" s="170"/>
      <c r="H202" s="169" t="s">
        <v>972</v>
      </c>
      <c r="I202" s="180">
        <v>43313</v>
      </c>
      <c r="J202" s="87" t="s">
        <v>30</v>
      </c>
      <c r="L202" s="170"/>
      <c r="M202" s="169"/>
      <c r="N202" s="169"/>
      <c r="O202" s="170"/>
      <c r="P202" s="170"/>
      <c r="Q202" s="170"/>
      <c r="R202" s="170"/>
      <c r="S202" s="180">
        <v>43285</v>
      </c>
      <c r="T202" s="187"/>
      <c r="U202" s="170"/>
      <c r="V202" s="198">
        <v>1500</v>
      </c>
      <c r="W202" s="168"/>
      <c r="X202" s="169"/>
      <c r="Y202" s="204">
        <v>0</v>
      </c>
      <c r="Z202" s="201">
        <v>1500</v>
      </c>
      <c r="AA202" s="169" t="s">
        <v>39</v>
      </c>
      <c r="AB202" s="171"/>
      <c r="AC202" s="208" t="s">
        <v>1347</v>
      </c>
    </row>
    <row r="203" spans="1:29" ht="15.75" customHeight="1" x14ac:dyDescent="0.2">
      <c r="A203" s="174">
        <v>43278</v>
      </c>
      <c r="B203" s="178">
        <v>29947513</v>
      </c>
      <c r="C203" s="177" t="s">
        <v>446</v>
      </c>
      <c r="D203" s="179"/>
      <c r="E203" s="179"/>
      <c r="F203" s="170"/>
      <c r="G203" s="170"/>
      <c r="H203" s="169" t="s">
        <v>973</v>
      </c>
      <c r="I203" s="180">
        <v>43278</v>
      </c>
      <c r="J203" s="87" t="s">
        <v>30</v>
      </c>
      <c r="K203" s="183" t="s">
        <v>31</v>
      </c>
      <c r="L203" s="170"/>
      <c r="M203" s="169"/>
      <c r="N203" s="169"/>
      <c r="O203" s="170"/>
      <c r="P203" s="170"/>
      <c r="Q203" s="170"/>
      <c r="R203" s="170"/>
      <c r="S203" s="180">
        <v>43286</v>
      </c>
      <c r="T203" s="187"/>
      <c r="U203" s="170"/>
      <c r="V203" s="198">
        <v>4544.3999999999996</v>
      </c>
      <c r="W203" s="168"/>
      <c r="X203" s="169"/>
      <c r="Y203" s="204">
        <v>2272.1999999999998</v>
      </c>
      <c r="Z203" s="201">
        <v>2272.1999999999998</v>
      </c>
      <c r="AA203" s="169" t="s">
        <v>39</v>
      </c>
      <c r="AB203" s="171"/>
      <c r="AC203" s="208" t="s">
        <v>1355</v>
      </c>
    </row>
    <row r="204" spans="1:29" ht="15.75" customHeight="1" x14ac:dyDescent="0.2">
      <c r="A204" s="174">
        <v>43242</v>
      </c>
      <c r="B204" s="175" t="s">
        <v>247</v>
      </c>
      <c r="C204" s="177" t="s">
        <v>447</v>
      </c>
      <c r="D204" s="179"/>
      <c r="E204" s="179"/>
      <c r="F204" s="170"/>
      <c r="G204" s="170"/>
      <c r="H204" s="169" t="s">
        <v>974</v>
      </c>
      <c r="I204" s="180">
        <v>43311</v>
      </c>
      <c r="J204" s="87" t="s">
        <v>30</v>
      </c>
      <c r="L204" s="170"/>
      <c r="M204" s="169"/>
      <c r="N204" s="169"/>
      <c r="O204" s="170"/>
      <c r="P204" s="170"/>
      <c r="Q204" s="170"/>
      <c r="R204" s="170"/>
      <c r="S204" s="180">
        <v>43286</v>
      </c>
      <c r="T204" s="187"/>
      <c r="U204" s="170"/>
      <c r="V204" s="198">
        <v>1999.54</v>
      </c>
      <c r="W204" s="168"/>
      <c r="X204" s="169"/>
      <c r="Y204" s="204">
        <v>0</v>
      </c>
      <c r="Z204" s="201">
        <v>1999.54</v>
      </c>
      <c r="AA204" s="169" t="s">
        <v>39</v>
      </c>
      <c r="AB204" s="171"/>
      <c r="AC204" s="208" t="s">
        <v>1351</v>
      </c>
    </row>
    <row r="205" spans="1:29" ht="15.75" customHeight="1" x14ac:dyDescent="0.2">
      <c r="A205" s="174">
        <v>43216</v>
      </c>
      <c r="B205" s="175" t="s">
        <v>247</v>
      </c>
      <c r="C205" s="177" t="s">
        <v>448</v>
      </c>
      <c r="D205" s="179"/>
      <c r="E205" s="179"/>
      <c r="F205" s="170"/>
      <c r="G205" s="170"/>
      <c r="H205" s="169" t="s">
        <v>975</v>
      </c>
      <c r="I205" s="180">
        <v>43435</v>
      </c>
      <c r="J205" s="87" t="s">
        <v>30</v>
      </c>
      <c r="L205" s="170"/>
      <c r="M205" s="169"/>
      <c r="N205" s="169"/>
      <c r="O205" s="170"/>
      <c r="P205" s="170"/>
      <c r="Q205" s="170"/>
      <c r="R205" s="170"/>
      <c r="S205" s="180">
        <v>43286</v>
      </c>
      <c r="T205" s="187"/>
      <c r="U205" s="170"/>
      <c r="V205" s="198">
        <v>727.1</v>
      </c>
      <c r="W205" s="168"/>
      <c r="X205" s="169"/>
      <c r="Y205" s="204">
        <v>0</v>
      </c>
      <c r="Z205" s="201">
        <v>727.1</v>
      </c>
      <c r="AA205" s="169" t="s">
        <v>39</v>
      </c>
      <c r="AB205" s="171"/>
      <c r="AC205" s="208" t="s">
        <v>1359</v>
      </c>
    </row>
    <row r="206" spans="1:29" ht="15.75" customHeight="1" x14ac:dyDescent="0.2">
      <c r="A206" s="174">
        <v>43263</v>
      </c>
      <c r="B206" s="175" t="s">
        <v>247</v>
      </c>
      <c r="C206" s="177" t="s">
        <v>449</v>
      </c>
      <c r="D206" s="179"/>
      <c r="E206" s="179"/>
      <c r="F206" s="170"/>
      <c r="G206" s="170"/>
      <c r="H206" s="169" t="s">
        <v>976</v>
      </c>
      <c r="I206" s="180">
        <v>43291</v>
      </c>
      <c r="J206" s="87" t="s">
        <v>30</v>
      </c>
      <c r="L206" s="170"/>
      <c r="M206" s="169"/>
      <c r="N206" s="169"/>
      <c r="O206" s="170"/>
      <c r="P206" s="170"/>
      <c r="Q206" s="170"/>
      <c r="R206" s="170"/>
      <c r="S206" s="180">
        <v>43287</v>
      </c>
      <c r="T206" s="187"/>
      <c r="U206" s="170"/>
      <c r="V206" s="198">
        <v>5040</v>
      </c>
      <c r="W206" s="168"/>
      <c r="X206" s="169"/>
      <c r="Y206" s="204">
        <v>0</v>
      </c>
      <c r="Z206" s="201">
        <v>5040</v>
      </c>
      <c r="AA206" s="169" t="s">
        <v>39</v>
      </c>
      <c r="AB206" s="171"/>
      <c r="AC206" s="208" t="s">
        <v>1355</v>
      </c>
    </row>
    <row r="207" spans="1:29" ht="15.75" customHeight="1" x14ac:dyDescent="0.2">
      <c r="A207" s="174">
        <v>43262</v>
      </c>
      <c r="B207" s="175" t="s">
        <v>247</v>
      </c>
      <c r="C207" s="177" t="s">
        <v>450</v>
      </c>
      <c r="D207" s="179"/>
      <c r="E207" s="179"/>
      <c r="F207" s="170"/>
      <c r="G207" s="170"/>
      <c r="H207" s="169" t="s">
        <v>977</v>
      </c>
      <c r="I207" s="180">
        <v>43270</v>
      </c>
      <c r="J207" s="87" t="s">
        <v>30</v>
      </c>
      <c r="L207" s="170"/>
      <c r="M207" s="169"/>
      <c r="N207" s="169"/>
      <c r="O207" s="170"/>
      <c r="P207" s="170"/>
      <c r="Q207" s="170"/>
      <c r="R207" s="170"/>
      <c r="S207" s="180">
        <v>43287</v>
      </c>
      <c r="T207" s="187"/>
      <c r="U207" s="170"/>
      <c r="V207" s="198">
        <v>2142</v>
      </c>
      <c r="W207" s="168"/>
      <c r="X207" s="169"/>
      <c r="Y207" s="204">
        <v>0</v>
      </c>
      <c r="Z207" s="201">
        <v>2142</v>
      </c>
      <c r="AA207" s="169" t="s">
        <v>39</v>
      </c>
      <c r="AB207" s="171"/>
      <c r="AC207" s="208" t="s">
        <v>1360</v>
      </c>
    </row>
    <row r="208" spans="1:29" ht="15.75" customHeight="1" x14ac:dyDescent="0.2">
      <c r="A208" s="174">
        <v>43265</v>
      </c>
      <c r="B208" s="175" t="s">
        <v>247</v>
      </c>
      <c r="C208" s="177" t="s">
        <v>451</v>
      </c>
      <c r="D208" s="179"/>
      <c r="E208" s="179"/>
      <c r="F208" s="170"/>
      <c r="G208" s="170"/>
      <c r="H208" s="169" t="s">
        <v>978</v>
      </c>
      <c r="I208" s="180">
        <v>43306</v>
      </c>
      <c r="J208" s="87" t="s">
        <v>30</v>
      </c>
      <c r="L208" s="170"/>
      <c r="M208" s="169"/>
      <c r="N208" s="169"/>
      <c r="O208" s="170"/>
      <c r="P208" s="170"/>
      <c r="Q208" s="170"/>
      <c r="R208" s="170"/>
      <c r="S208" s="180">
        <v>43287</v>
      </c>
      <c r="T208" s="187"/>
      <c r="U208" s="170"/>
      <c r="V208" s="198">
        <v>3519.6</v>
      </c>
      <c r="W208" s="168"/>
      <c r="X208" s="169"/>
      <c r="Y208" s="204">
        <v>0</v>
      </c>
      <c r="Z208" s="201">
        <v>3519.6</v>
      </c>
      <c r="AA208" s="169" t="s">
        <v>39</v>
      </c>
      <c r="AB208" s="171"/>
      <c r="AC208" s="208" t="s">
        <v>1362</v>
      </c>
    </row>
    <row r="209" spans="1:29" ht="15.75" customHeight="1" x14ac:dyDescent="0.2">
      <c r="A209" s="174">
        <v>43276</v>
      </c>
      <c r="B209" s="175" t="s">
        <v>247</v>
      </c>
      <c r="C209" s="177" t="s">
        <v>452</v>
      </c>
      <c r="D209" s="179"/>
      <c r="E209" s="179"/>
      <c r="F209" s="170"/>
      <c r="G209" s="170"/>
      <c r="H209" s="169" t="s">
        <v>979</v>
      </c>
      <c r="I209" s="180">
        <v>43314</v>
      </c>
      <c r="J209" s="87" t="s">
        <v>30</v>
      </c>
      <c r="L209" s="170"/>
      <c r="M209" s="169"/>
      <c r="N209" s="169"/>
      <c r="O209" s="170"/>
      <c r="P209" s="170"/>
      <c r="Q209" s="170"/>
      <c r="R209" s="170"/>
      <c r="S209" s="180">
        <v>43288</v>
      </c>
      <c r="T209" s="187"/>
      <c r="U209" s="170"/>
      <c r="V209" s="198">
        <v>1020</v>
      </c>
      <c r="W209" s="168"/>
      <c r="X209" s="87" t="s">
        <v>149</v>
      </c>
      <c r="Y209" s="204">
        <v>0</v>
      </c>
      <c r="Z209" s="201">
        <v>1020</v>
      </c>
      <c r="AA209" s="169" t="s">
        <v>39</v>
      </c>
      <c r="AB209" s="171"/>
      <c r="AC209" s="208" t="s">
        <v>1348</v>
      </c>
    </row>
    <row r="210" spans="1:29" ht="15.75" customHeight="1" x14ac:dyDescent="0.2">
      <c r="A210" s="174">
        <v>42862</v>
      </c>
      <c r="B210" s="175" t="s">
        <v>247</v>
      </c>
      <c r="C210" s="177" t="s">
        <v>453</v>
      </c>
      <c r="D210" s="183"/>
      <c r="E210" s="179"/>
      <c r="F210" s="170"/>
      <c r="G210" s="170"/>
      <c r="H210" s="169" t="s">
        <v>980</v>
      </c>
      <c r="I210" s="180">
        <v>43243</v>
      </c>
      <c r="J210" s="87" t="s">
        <v>30</v>
      </c>
      <c r="L210" s="170"/>
      <c r="M210" s="169"/>
      <c r="N210" s="169"/>
      <c r="O210" s="170"/>
      <c r="P210" s="170"/>
      <c r="Q210" s="170"/>
      <c r="R210" s="170"/>
      <c r="S210" s="180">
        <v>43290</v>
      </c>
      <c r="T210" s="187"/>
      <c r="U210" s="170"/>
      <c r="V210" s="198">
        <v>1199.72</v>
      </c>
      <c r="W210" s="168"/>
      <c r="X210" s="169"/>
      <c r="Y210" s="204">
        <v>0</v>
      </c>
      <c r="Z210" s="201">
        <v>1199.72</v>
      </c>
      <c r="AA210" s="169" t="s">
        <v>39</v>
      </c>
      <c r="AB210" s="171"/>
      <c r="AC210" s="208" t="s">
        <v>1354</v>
      </c>
    </row>
    <row r="211" spans="1:29" ht="15.75" customHeight="1" x14ac:dyDescent="0.2">
      <c r="A211" s="174">
        <v>43250</v>
      </c>
      <c r="B211" s="177">
        <v>29909382</v>
      </c>
      <c r="C211" s="177" t="s">
        <v>454</v>
      </c>
      <c r="D211" s="179"/>
      <c r="E211" s="179"/>
      <c r="F211" s="170"/>
      <c r="G211" s="170"/>
      <c r="H211" s="169" t="s">
        <v>981</v>
      </c>
      <c r="I211" s="180">
        <v>43267</v>
      </c>
      <c r="J211" s="87" t="s">
        <v>30</v>
      </c>
      <c r="L211" s="170"/>
      <c r="M211" s="169"/>
      <c r="N211" s="169"/>
      <c r="O211" s="170"/>
      <c r="P211" s="170"/>
      <c r="Q211" s="170"/>
      <c r="R211" s="170"/>
      <c r="S211" s="180">
        <v>43290</v>
      </c>
      <c r="T211" s="187"/>
      <c r="U211" s="170"/>
      <c r="V211" s="198">
        <v>1755</v>
      </c>
      <c r="W211" s="168"/>
      <c r="X211" s="169" t="s">
        <v>147</v>
      </c>
      <c r="Y211" s="204">
        <v>0</v>
      </c>
      <c r="Z211" s="201">
        <v>1755</v>
      </c>
      <c r="AA211" s="169" t="s">
        <v>39</v>
      </c>
      <c r="AB211" s="171"/>
      <c r="AC211" s="208" t="s">
        <v>1347</v>
      </c>
    </row>
    <row r="212" spans="1:29" ht="15.75" customHeight="1" x14ac:dyDescent="0.2">
      <c r="A212" s="174">
        <v>43266</v>
      </c>
      <c r="B212" s="175" t="s">
        <v>247</v>
      </c>
      <c r="C212" s="177" t="s">
        <v>455</v>
      </c>
      <c r="D212" s="179"/>
      <c r="E212" s="179"/>
      <c r="F212" s="170"/>
      <c r="G212" s="170"/>
      <c r="H212" s="169" t="s">
        <v>982</v>
      </c>
      <c r="I212" s="180">
        <v>43276</v>
      </c>
      <c r="J212" s="87" t="s">
        <v>30</v>
      </c>
      <c r="L212" s="170"/>
      <c r="M212" s="169"/>
      <c r="N212" s="169"/>
      <c r="O212" s="170"/>
      <c r="P212" s="170"/>
      <c r="Q212" s="170"/>
      <c r="R212" s="170"/>
      <c r="S212" s="180">
        <v>43290</v>
      </c>
      <c r="T212" s="187"/>
      <c r="U212" s="170"/>
      <c r="V212" s="198">
        <v>2250.73</v>
      </c>
      <c r="W212" s="168"/>
      <c r="X212" s="189"/>
      <c r="Y212" s="204">
        <v>0</v>
      </c>
      <c r="Z212" s="201">
        <v>2250.73</v>
      </c>
      <c r="AA212" s="169" t="s">
        <v>39</v>
      </c>
      <c r="AB212" s="171"/>
      <c r="AC212" s="208" t="s">
        <v>1362</v>
      </c>
    </row>
    <row r="213" spans="1:29" ht="15.75" customHeight="1" x14ac:dyDescent="0.2">
      <c r="A213" s="174">
        <v>43217</v>
      </c>
      <c r="B213" s="175" t="s">
        <v>247</v>
      </c>
      <c r="C213" s="184" t="s">
        <v>456</v>
      </c>
      <c r="D213" s="183"/>
      <c r="E213" s="179"/>
      <c r="F213" s="170"/>
      <c r="G213" s="170"/>
      <c r="H213" s="169" t="s">
        <v>983</v>
      </c>
      <c r="I213" s="180">
        <v>43238</v>
      </c>
      <c r="J213" s="87" t="s">
        <v>30</v>
      </c>
      <c r="L213" s="170"/>
      <c r="M213" s="169"/>
      <c r="N213" s="169"/>
      <c r="O213" s="170"/>
      <c r="P213" s="170"/>
      <c r="Q213" s="170"/>
      <c r="R213" s="170"/>
      <c r="S213" s="180">
        <v>43290</v>
      </c>
      <c r="T213" s="187"/>
      <c r="U213" s="170"/>
      <c r="V213" s="198">
        <v>3960</v>
      </c>
      <c r="W213" s="168"/>
      <c r="X213" s="169"/>
      <c r="Y213" s="204">
        <v>0</v>
      </c>
      <c r="Z213" s="201">
        <v>3960</v>
      </c>
      <c r="AA213" s="169" t="s">
        <v>39</v>
      </c>
      <c r="AB213" s="171"/>
      <c r="AC213" s="208" t="s">
        <v>1347</v>
      </c>
    </row>
    <row r="214" spans="1:29" ht="15.75" customHeight="1" x14ac:dyDescent="0.2">
      <c r="A214" s="174">
        <v>43223</v>
      </c>
      <c r="B214" s="176">
        <v>29802383</v>
      </c>
      <c r="C214" s="177" t="s">
        <v>457</v>
      </c>
      <c r="D214" s="183"/>
      <c r="E214" s="179"/>
      <c r="F214" s="170"/>
      <c r="G214" s="170"/>
      <c r="H214" s="169" t="s">
        <v>984</v>
      </c>
      <c r="I214" s="180">
        <v>43245</v>
      </c>
      <c r="J214" s="87" t="s">
        <v>30</v>
      </c>
      <c r="K214" s="183" t="s">
        <v>31</v>
      </c>
      <c r="L214" s="170"/>
      <c r="M214" s="169"/>
      <c r="N214" s="169"/>
      <c r="O214" s="170"/>
      <c r="P214" s="170"/>
      <c r="Q214" s="170"/>
      <c r="R214" s="170"/>
      <c r="S214" s="180">
        <v>43290</v>
      </c>
      <c r="T214" s="187"/>
      <c r="U214" s="170"/>
      <c r="V214" s="198">
        <v>3960</v>
      </c>
      <c r="W214" s="168"/>
      <c r="X214" s="169"/>
      <c r="Y214" s="204">
        <v>1980</v>
      </c>
      <c r="Z214" s="201">
        <v>1980</v>
      </c>
      <c r="AA214" s="169" t="s">
        <v>39</v>
      </c>
      <c r="AB214" s="171"/>
      <c r="AC214" s="208" t="s">
        <v>1363</v>
      </c>
    </row>
    <row r="215" spans="1:29" ht="15.75" customHeight="1" x14ac:dyDescent="0.2">
      <c r="A215" s="174">
        <v>43249</v>
      </c>
      <c r="B215" s="176">
        <v>29930322</v>
      </c>
      <c r="C215" s="177" t="s">
        <v>458</v>
      </c>
      <c r="D215" s="183"/>
      <c r="E215" s="179"/>
      <c r="F215" s="170"/>
      <c r="G215" s="170"/>
      <c r="H215" s="169" t="s">
        <v>985</v>
      </c>
      <c r="I215" s="180">
        <v>43272</v>
      </c>
      <c r="J215" s="87" t="s">
        <v>30</v>
      </c>
      <c r="K215" s="183" t="s">
        <v>31</v>
      </c>
      <c r="L215" s="170"/>
      <c r="M215" s="169"/>
      <c r="N215" s="169"/>
      <c r="O215" s="170"/>
      <c r="P215" s="170"/>
      <c r="Q215" s="170"/>
      <c r="R215" s="170"/>
      <c r="S215" s="180">
        <v>43290</v>
      </c>
      <c r="T215" s="187"/>
      <c r="U215" s="170"/>
      <c r="V215" s="198">
        <v>1398</v>
      </c>
      <c r="W215" s="168"/>
      <c r="X215" s="169"/>
      <c r="Y215" s="204">
        <v>699</v>
      </c>
      <c r="Z215" s="201">
        <v>699</v>
      </c>
      <c r="AA215" s="169" t="s">
        <v>39</v>
      </c>
      <c r="AB215" s="171"/>
      <c r="AC215" s="208" t="s">
        <v>1363</v>
      </c>
    </row>
    <row r="216" spans="1:29" ht="15.75" customHeight="1" x14ac:dyDescent="0.2">
      <c r="A216" s="174">
        <v>43228</v>
      </c>
      <c r="B216" s="175" t="s">
        <v>247</v>
      </c>
      <c r="C216" s="177" t="s">
        <v>459</v>
      </c>
      <c r="D216" s="179"/>
      <c r="E216" s="179"/>
      <c r="F216" s="170"/>
      <c r="G216" s="170"/>
      <c r="H216" s="169" t="s">
        <v>986</v>
      </c>
      <c r="I216" s="180">
        <v>43276</v>
      </c>
      <c r="J216" s="87" t="s">
        <v>30</v>
      </c>
      <c r="L216" s="170"/>
      <c r="M216" s="169"/>
      <c r="N216" s="169"/>
      <c r="O216" s="170"/>
      <c r="P216" s="170"/>
      <c r="Q216" s="170"/>
      <c r="R216" s="170"/>
      <c r="S216" s="180">
        <v>43291</v>
      </c>
      <c r="T216" s="187"/>
      <c r="U216" s="170"/>
      <c r="V216" s="198">
        <v>4500</v>
      </c>
      <c r="W216" s="168"/>
      <c r="X216" s="189"/>
      <c r="Y216" s="204">
        <v>0</v>
      </c>
      <c r="Z216" s="201">
        <v>4500</v>
      </c>
      <c r="AA216" s="169" t="s">
        <v>39</v>
      </c>
      <c r="AB216" s="171"/>
      <c r="AC216" s="208" t="s">
        <v>1349</v>
      </c>
    </row>
    <row r="217" spans="1:29" ht="15.75" customHeight="1" x14ac:dyDescent="0.2">
      <c r="A217" s="174">
        <v>43269</v>
      </c>
      <c r="B217" s="175" t="s">
        <v>247</v>
      </c>
      <c r="C217" s="177" t="s">
        <v>460</v>
      </c>
      <c r="D217" s="179"/>
      <c r="E217" s="179"/>
      <c r="F217" s="170"/>
      <c r="G217" s="170"/>
      <c r="H217" s="169" t="s">
        <v>987</v>
      </c>
      <c r="I217" s="180">
        <v>43279</v>
      </c>
      <c r="J217" s="87" t="s">
        <v>30</v>
      </c>
      <c r="L217" s="170"/>
      <c r="M217" s="169"/>
      <c r="N217" s="169"/>
      <c r="O217" s="170"/>
      <c r="P217" s="170"/>
      <c r="Q217" s="170"/>
      <c r="R217" s="170"/>
      <c r="S217" s="180">
        <v>43291</v>
      </c>
      <c r="T217" s="187"/>
      <c r="U217" s="170"/>
      <c r="V217" s="198">
        <v>4244.78</v>
      </c>
      <c r="W217" s="168"/>
      <c r="X217" s="169"/>
      <c r="Y217" s="204">
        <v>0</v>
      </c>
      <c r="Z217" s="201">
        <v>4244.78</v>
      </c>
      <c r="AA217" s="169" t="s">
        <v>39</v>
      </c>
      <c r="AB217" s="171"/>
      <c r="AC217" s="208" t="s">
        <v>1348</v>
      </c>
    </row>
    <row r="218" spans="1:29" ht="15.75" customHeight="1" x14ac:dyDescent="0.2">
      <c r="A218" s="174">
        <v>43283</v>
      </c>
      <c r="B218" s="175" t="s">
        <v>247</v>
      </c>
      <c r="C218" s="177" t="s">
        <v>461</v>
      </c>
      <c r="D218" s="179"/>
      <c r="E218" s="179"/>
      <c r="F218" s="170"/>
      <c r="G218" s="170"/>
      <c r="H218" s="169" t="s">
        <v>988</v>
      </c>
      <c r="I218" s="180">
        <v>43284</v>
      </c>
      <c r="J218" s="87" t="s">
        <v>30</v>
      </c>
      <c r="L218" s="170"/>
      <c r="M218" s="169"/>
      <c r="N218" s="169"/>
      <c r="O218" s="170"/>
      <c r="P218" s="170"/>
      <c r="Q218" s="170"/>
      <c r="R218" s="170"/>
      <c r="S218" s="180">
        <v>43291</v>
      </c>
      <c r="T218" s="187"/>
      <c r="U218" s="170"/>
      <c r="V218" s="198">
        <v>2860.29</v>
      </c>
      <c r="W218" s="168"/>
      <c r="X218" s="169"/>
      <c r="Y218" s="204">
        <v>0</v>
      </c>
      <c r="Z218" s="201">
        <v>2860.29</v>
      </c>
      <c r="AA218" s="169" t="s">
        <v>39</v>
      </c>
      <c r="AB218" s="171"/>
      <c r="AC218" s="208" t="s">
        <v>1348</v>
      </c>
    </row>
    <row r="219" spans="1:29" ht="15.75" customHeight="1" x14ac:dyDescent="0.2">
      <c r="A219" s="174">
        <v>43280</v>
      </c>
      <c r="B219" s="175" t="s">
        <v>247</v>
      </c>
      <c r="C219" s="177" t="s">
        <v>462</v>
      </c>
      <c r="D219" s="179"/>
      <c r="E219" s="179"/>
      <c r="F219" s="170"/>
      <c r="G219" s="170"/>
      <c r="H219" s="169" t="s">
        <v>989</v>
      </c>
      <c r="I219" s="180">
        <v>43319</v>
      </c>
      <c r="J219" s="87" t="s">
        <v>30</v>
      </c>
      <c r="L219" s="170"/>
      <c r="M219" s="169"/>
      <c r="N219" s="169"/>
      <c r="O219" s="170"/>
      <c r="P219" s="170"/>
      <c r="Q219" s="170"/>
      <c r="R219" s="170"/>
      <c r="S219" s="180">
        <v>43291</v>
      </c>
      <c r="T219" s="187"/>
      <c r="U219" s="170"/>
      <c r="V219" s="198">
        <v>1632</v>
      </c>
      <c r="W219" s="168"/>
      <c r="X219" s="87" t="s">
        <v>149</v>
      </c>
      <c r="Y219" s="204">
        <v>0</v>
      </c>
      <c r="Z219" s="201">
        <v>1632</v>
      </c>
      <c r="AA219" s="169" t="s">
        <v>39</v>
      </c>
      <c r="AB219" s="171"/>
      <c r="AC219" s="208" t="s">
        <v>1348</v>
      </c>
    </row>
    <row r="220" spans="1:29" ht="15.75" customHeight="1" x14ac:dyDescent="0.2">
      <c r="A220" s="174">
        <v>43277</v>
      </c>
      <c r="B220" s="175" t="s">
        <v>247</v>
      </c>
      <c r="C220" s="177" t="s">
        <v>463</v>
      </c>
      <c r="D220" s="179"/>
      <c r="E220" s="179"/>
      <c r="F220" s="170"/>
      <c r="G220" s="170"/>
      <c r="H220" s="169" t="s">
        <v>990</v>
      </c>
      <c r="I220" s="180">
        <v>43284</v>
      </c>
      <c r="J220" s="87" t="s">
        <v>30</v>
      </c>
      <c r="L220" s="170"/>
      <c r="M220" s="169"/>
      <c r="N220" s="169"/>
      <c r="O220" s="170"/>
      <c r="P220" s="170"/>
      <c r="Q220" s="170"/>
      <c r="R220" s="170"/>
      <c r="S220" s="180">
        <v>43291</v>
      </c>
      <c r="T220" s="187"/>
      <c r="U220" s="170"/>
      <c r="V220" s="198">
        <v>1406.7</v>
      </c>
      <c r="W220" s="168"/>
      <c r="X220" s="169"/>
      <c r="Y220" s="204">
        <v>0</v>
      </c>
      <c r="Z220" s="201">
        <v>1406.7</v>
      </c>
      <c r="AA220" s="169" t="s">
        <v>39</v>
      </c>
      <c r="AB220" s="171"/>
      <c r="AC220" s="208" t="s">
        <v>1359</v>
      </c>
    </row>
    <row r="221" spans="1:29" ht="15.75" customHeight="1" x14ac:dyDescent="0.2">
      <c r="A221" s="174">
        <v>43170</v>
      </c>
      <c r="B221" s="175" t="s">
        <v>247</v>
      </c>
      <c r="C221" s="177" t="s">
        <v>464</v>
      </c>
      <c r="D221" s="179"/>
      <c r="E221" s="179"/>
      <c r="F221" s="170"/>
      <c r="G221" s="170"/>
      <c r="H221" s="169" t="s">
        <v>991</v>
      </c>
      <c r="I221" s="180">
        <v>43215</v>
      </c>
      <c r="J221" s="87" t="s">
        <v>30</v>
      </c>
      <c r="L221" s="170"/>
      <c r="M221" s="169"/>
      <c r="N221" s="169"/>
      <c r="O221" s="170"/>
      <c r="P221" s="170"/>
      <c r="Q221" s="170"/>
      <c r="R221" s="170"/>
      <c r="S221" s="180">
        <v>43291</v>
      </c>
      <c r="T221" s="187"/>
      <c r="U221" s="170"/>
      <c r="V221" s="198">
        <v>1999.54</v>
      </c>
      <c r="W221" s="168"/>
      <c r="X221" s="169"/>
      <c r="Y221" s="204">
        <v>0</v>
      </c>
      <c r="Z221" s="201">
        <v>1999.54</v>
      </c>
      <c r="AA221" s="169" t="s">
        <v>39</v>
      </c>
      <c r="AB221" s="171"/>
      <c r="AC221" s="208" t="s">
        <v>1351</v>
      </c>
    </row>
    <row r="222" spans="1:29" ht="15.75" customHeight="1" x14ac:dyDescent="0.2">
      <c r="A222" s="174">
        <v>43242</v>
      </c>
      <c r="B222" s="178">
        <v>29950599</v>
      </c>
      <c r="C222" s="177" t="s">
        <v>465</v>
      </c>
      <c r="D222" s="183"/>
      <c r="E222" s="179"/>
      <c r="F222" s="170"/>
      <c r="G222" s="170"/>
      <c r="H222" s="169" t="s">
        <v>992</v>
      </c>
      <c r="I222" s="180">
        <v>43278</v>
      </c>
      <c r="J222" s="87" t="s">
        <v>30</v>
      </c>
      <c r="K222" s="183" t="s">
        <v>31</v>
      </c>
      <c r="L222" s="170"/>
      <c r="M222" s="169"/>
      <c r="N222" s="169"/>
      <c r="O222" s="170"/>
      <c r="P222" s="170"/>
      <c r="Q222" s="170"/>
      <c r="R222" s="170"/>
      <c r="S222" s="180">
        <v>43291</v>
      </c>
      <c r="T222" s="187"/>
      <c r="U222" s="170"/>
      <c r="V222" s="198">
        <v>3960</v>
      </c>
      <c r="W222" s="168"/>
      <c r="X222" s="169"/>
      <c r="Y222" s="204">
        <v>1980</v>
      </c>
      <c r="Z222" s="201">
        <v>1980</v>
      </c>
      <c r="AA222" s="169" t="s">
        <v>39</v>
      </c>
      <c r="AB222" s="171"/>
      <c r="AC222" s="208" t="s">
        <v>1359</v>
      </c>
    </row>
    <row r="223" spans="1:29" ht="15.75" customHeight="1" x14ac:dyDescent="0.2">
      <c r="A223" s="174">
        <v>43280</v>
      </c>
      <c r="B223" s="178">
        <v>29974637</v>
      </c>
      <c r="C223" s="177" t="s">
        <v>466</v>
      </c>
      <c r="D223" s="179"/>
      <c r="E223" s="179"/>
      <c r="F223" s="170"/>
      <c r="G223" s="170"/>
      <c r="H223" s="169" t="s">
        <v>993</v>
      </c>
      <c r="I223" s="180">
        <v>43285</v>
      </c>
      <c r="J223" s="87" t="s">
        <v>30</v>
      </c>
      <c r="K223" s="183" t="s">
        <v>31</v>
      </c>
      <c r="L223" s="170"/>
      <c r="M223" s="169"/>
      <c r="N223" s="169"/>
      <c r="O223" s="170"/>
      <c r="P223" s="170"/>
      <c r="Q223" s="170"/>
      <c r="R223" s="170"/>
      <c r="S223" s="180">
        <v>43292</v>
      </c>
      <c r="T223" s="187"/>
      <c r="U223" s="170"/>
      <c r="V223" s="198">
        <v>3856.8</v>
      </c>
      <c r="W223" s="168"/>
      <c r="X223" s="169"/>
      <c r="Y223" s="204">
        <v>1928.4</v>
      </c>
      <c r="Z223" s="201">
        <v>1928.4</v>
      </c>
      <c r="AA223" s="169" t="s">
        <v>39</v>
      </c>
      <c r="AB223" s="171"/>
      <c r="AC223" s="208" t="s">
        <v>1347</v>
      </c>
    </row>
    <row r="224" spans="1:29" ht="15.75" customHeight="1" x14ac:dyDescent="0.2">
      <c r="A224" s="174">
        <v>43286</v>
      </c>
      <c r="B224" s="176">
        <v>30614488</v>
      </c>
      <c r="C224" s="177" t="s">
        <v>467</v>
      </c>
      <c r="D224" s="183"/>
      <c r="E224" s="179"/>
      <c r="F224" s="170"/>
      <c r="G224" s="170"/>
      <c r="H224" s="169" t="s">
        <v>994</v>
      </c>
      <c r="I224" s="180">
        <v>43455</v>
      </c>
      <c r="J224" s="87" t="s">
        <v>30</v>
      </c>
      <c r="L224" s="170"/>
      <c r="M224" s="169"/>
      <c r="N224" s="169"/>
      <c r="O224" s="170"/>
      <c r="P224" s="170"/>
      <c r="Q224" s="170"/>
      <c r="R224" s="170"/>
      <c r="S224" s="180">
        <v>43292</v>
      </c>
      <c r="T224" s="187"/>
      <c r="U224" s="170"/>
      <c r="V224" s="198">
        <v>1401.05</v>
      </c>
      <c r="W224" s="168"/>
      <c r="X224" s="169"/>
      <c r="Y224" s="204">
        <v>0</v>
      </c>
      <c r="Z224" s="201">
        <v>1401.05</v>
      </c>
      <c r="AA224" s="169" t="s">
        <v>39</v>
      </c>
      <c r="AB224" s="171"/>
      <c r="AC224" s="208" t="s">
        <v>1361</v>
      </c>
    </row>
    <row r="225" spans="1:29" ht="15.75" customHeight="1" x14ac:dyDescent="0.2">
      <c r="A225" s="174">
        <v>43262</v>
      </c>
      <c r="B225" s="175" t="s">
        <v>247</v>
      </c>
      <c r="C225" s="177" t="s">
        <v>468</v>
      </c>
      <c r="D225" s="183"/>
      <c r="E225" s="179"/>
      <c r="F225" s="170"/>
      <c r="G225" s="170"/>
      <c r="H225" s="169" t="s">
        <v>995</v>
      </c>
      <c r="I225" s="180">
        <v>43292</v>
      </c>
      <c r="J225" s="87" t="s">
        <v>30</v>
      </c>
      <c r="L225" s="170"/>
      <c r="M225" s="169"/>
      <c r="N225" s="169"/>
      <c r="O225" s="170"/>
      <c r="P225" s="170"/>
      <c r="Q225" s="170"/>
      <c r="R225" s="170"/>
      <c r="S225" s="180">
        <v>43292</v>
      </c>
      <c r="T225" s="187"/>
      <c r="U225" s="170"/>
      <c r="V225" s="198">
        <v>3960</v>
      </c>
      <c r="W225" s="168"/>
      <c r="X225" s="169"/>
      <c r="Y225" s="204">
        <v>0</v>
      </c>
      <c r="Z225" s="201">
        <v>3960</v>
      </c>
      <c r="AA225" s="169" t="s">
        <v>39</v>
      </c>
      <c r="AB225" s="171"/>
      <c r="AC225" s="208" t="s">
        <v>1353</v>
      </c>
    </row>
    <row r="226" spans="1:29" ht="15.75" customHeight="1" x14ac:dyDescent="0.2">
      <c r="A226" s="174">
        <v>43237</v>
      </c>
      <c r="B226" s="175" t="s">
        <v>247</v>
      </c>
      <c r="C226" s="177" t="s">
        <v>469</v>
      </c>
      <c r="D226" s="179"/>
      <c r="E226" s="179"/>
      <c r="F226" s="170"/>
      <c r="G226" s="170"/>
      <c r="H226" s="169" t="s">
        <v>996</v>
      </c>
      <c r="I226" s="180">
        <v>43297</v>
      </c>
      <c r="J226" s="87" t="s">
        <v>30</v>
      </c>
      <c r="L226" s="170"/>
      <c r="M226" s="169"/>
      <c r="N226" s="169"/>
      <c r="O226" s="170"/>
      <c r="P226" s="170"/>
      <c r="Q226" s="170"/>
      <c r="R226" s="170"/>
      <c r="S226" s="180">
        <v>43293</v>
      </c>
      <c r="T226" s="187"/>
      <c r="U226" s="170"/>
      <c r="V226" s="198">
        <v>2400</v>
      </c>
      <c r="W226" s="168"/>
      <c r="X226" s="169"/>
      <c r="Y226" s="204">
        <v>0</v>
      </c>
      <c r="Z226" s="201">
        <v>2400</v>
      </c>
      <c r="AA226" s="169" t="s">
        <v>39</v>
      </c>
      <c r="AB226" s="171"/>
      <c r="AC226" s="208" t="s">
        <v>1359</v>
      </c>
    </row>
    <row r="227" spans="1:29" ht="15.75" customHeight="1" x14ac:dyDescent="0.2">
      <c r="A227" s="174">
        <v>43286</v>
      </c>
      <c r="B227" s="176">
        <v>29978591</v>
      </c>
      <c r="C227" s="177" t="s">
        <v>470</v>
      </c>
      <c r="D227" s="179"/>
      <c r="E227" s="179"/>
      <c r="F227" s="170"/>
      <c r="G227" s="170"/>
      <c r="H227" s="169" t="s">
        <v>997</v>
      </c>
      <c r="I227" s="180">
        <v>43286</v>
      </c>
      <c r="J227" s="87" t="s">
        <v>30</v>
      </c>
      <c r="L227" s="170"/>
      <c r="M227" s="169"/>
      <c r="N227" s="169"/>
      <c r="O227" s="170"/>
      <c r="P227" s="170"/>
      <c r="Q227" s="170"/>
      <c r="R227" s="170"/>
      <c r="S227" s="180">
        <v>43293</v>
      </c>
      <c r="T227" s="187"/>
      <c r="U227" s="170"/>
      <c r="V227" s="198">
        <v>3519.6</v>
      </c>
      <c r="W227" s="168"/>
      <c r="X227" s="169"/>
      <c r="Y227" s="204">
        <v>0</v>
      </c>
      <c r="Z227" s="201">
        <v>3519.6</v>
      </c>
      <c r="AA227" s="169" t="s">
        <v>39</v>
      </c>
      <c r="AB227" s="171"/>
      <c r="AC227" s="208" t="s">
        <v>1354</v>
      </c>
    </row>
    <row r="228" spans="1:29" ht="15.75" customHeight="1" x14ac:dyDescent="0.2">
      <c r="A228" s="174">
        <v>43287</v>
      </c>
      <c r="B228" s="175" t="s">
        <v>247</v>
      </c>
      <c r="C228" s="177" t="s">
        <v>471</v>
      </c>
      <c r="D228" s="179"/>
      <c r="E228" s="179"/>
      <c r="F228" s="170"/>
      <c r="G228" s="170"/>
      <c r="H228" s="169" t="s">
        <v>998</v>
      </c>
      <c r="I228" s="180">
        <v>43291</v>
      </c>
      <c r="J228" s="87" t="s">
        <v>30</v>
      </c>
      <c r="L228" s="170"/>
      <c r="M228" s="169"/>
      <c r="N228" s="169"/>
      <c r="O228" s="170"/>
      <c r="P228" s="170"/>
      <c r="Q228" s="170"/>
      <c r="R228" s="170"/>
      <c r="S228" s="180">
        <v>43293</v>
      </c>
      <c r="T228" s="187"/>
      <c r="U228" s="170"/>
      <c r="V228" s="198">
        <v>3000</v>
      </c>
      <c r="W228" s="168"/>
      <c r="X228" s="169"/>
      <c r="Y228" s="204">
        <v>0</v>
      </c>
      <c r="Z228" s="201">
        <v>3000</v>
      </c>
      <c r="AA228" s="169" t="s">
        <v>39</v>
      </c>
      <c r="AB228" s="171"/>
      <c r="AC228" s="208" t="s">
        <v>1365</v>
      </c>
    </row>
    <row r="229" spans="1:29" ht="15.75" customHeight="1" x14ac:dyDescent="0.2">
      <c r="A229" s="174">
        <v>43285</v>
      </c>
      <c r="B229" s="175" t="s">
        <v>247</v>
      </c>
      <c r="C229" s="177" t="s">
        <v>472</v>
      </c>
      <c r="D229" s="179"/>
      <c r="E229" s="179"/>
      <c r="F229" s="170"/>
      <c r="G229" s="170"/>
      <c r="H229" s="169" t="s">
        <v>999</v>
      </c>
      <c r="I229" s="180">
        <v>43302</v>
      </c>
      <c r="J229" s="87" t="s">
        <v>30</v>
      </c>
      <c r="L229" s="170"/>
      <c r="M229" s="169"/>
      <c r="N229" s="169"/>
      <c r="O229" s="170"/>
      <c r="P229" s="170"/>
      <c r="Q229" s="170"/>
      <c r="R229" s="170"/>
      <c r="S229" s="180">
        <v>43297</v>
      </c>
      <c r="T229" s="187"/>
      <c r="U229" s="170"/>
      <c r="V229" s="198">
        <v>2344.5</v>
      </c>
      <c r="W229" s="168"/>
      <c r="X229" s="169"/>
      <c r="Y229" s="204">
        <v>0</v>
      </c>
      <c r="Z229" s="201">
        <v>2344.5</v>
      </c>
      <c r="AA229" s="169" t="s">
        <v>39</v>
      </c>
      <c r="AB229" s="171"/>
      <c r="AC229" s="208" t="s">
        <v>1360</v>
      </c>
    </row>
    <row r="230" spans="1:29" ht="15.75" customHeight="1" x14ac:dyDescent="0.2">
      <c r="A230" s="174">
        <v>43285</v>
      </c>
      <c r="B230" s="175" t="s">
        <v>247</v>
      </c>
      <c r="C230" s="177" t="s">
        <v>473</v>
      </c>
      <c r="D230" s="183"/>
      <c r="E230" s="179"/>
      <c r="F230" s="170"/>
      <c r="G230" s="170"/>
      <c r="H230" s="169" t="s">
        <v>1000</v>
      </c>
      <c r="I230" s="180">
        <v>43326</v>
      </c>
      <c r="J230" s="87" t="s">
        <v>30</v>
      </c>
      <c r="L230" s="170"/>
      <c r="M230" s="169"/>
      <c r="N230" s="169"/>
      <c r="O230" s="170"/>
      <c r="P230" s="170"/>
      <c r="Q230" s="170"/>
      <c r="R230" s="170"/>
      <c r="S230" s="180">
        <v>43297</v>
      </c>
      <c r="T230" s="187"/>
      <c r="U230" s="170"/>
      <c r="V230" s="198">
        <v>2208</v>
      </c>
      <c r="W230" s="168"/>
      <c r="X230" s="169"/>
      <c r="Y230" s="204">
        <v>0</v>
      </c>
      <c r="Z230" s="201">
        <v>2208</v>
      </c>
      <c r="AA230" s="169" t="s">
        <v>39</v>
      </c>
      <c r="AB230" s="171"/>
      <c r="AC230" s="208" t="s">
        <v>1359</v>
      </c>
    </row>
    <row r="231" spans="1:29" ht="15.75" customHeight="1" x14ac:dyDescent="0.2">
      <c r="A231" s="174">
        <v>43242</v>
      </c>
      <c r="B231" s="177">
        <v>30052105</v>
      </c>
      <c r="C231" s="177" t="s">
        <v>474</v>
      </c>
      <c r="D231" s="179"/>
      <c r="E231" s="179"/>
      <c r="F231" s="170"/>
      <c r="G231" s="170"/>
      <c r="H231" s="169" t="s">
        <v>1001</v>
      </c>
      <c r="I231" s="180">
        <v>43308</v>
      </c>
      <c r="J231" s="87" t="s">
        <v>30</v>
      </c>
      <c r="L231" s="170"/>
      <c r="M231" s="169"/>
      <c r="N231" s="169"/>
      <c r="O231" s="170"/>
      <c r="P231" s="170"/>
      <c r="Q231" s="170"/>
      <c r="R231" s="170"/>
      <c r="S231" s="180">
        <v>43297</v>
      </c>
      <c r="T231" s="187"/>
      <c r="U231" s="170"/>
      <c r="V231" s="198">
        <v>1500</v>
      </c>
      <c r="W231" s="168"/>
      <c r="X231" s="169"/>
      <c r="Y231" s="204">
        <v>0</v>
      </c>
      <c r="Z231" s="201">
        <v>1500</v>
      </c>
      <c r="AA231" s="169" t="s">
        <v>39</v>
      </c>
      <c r="AB231" s="171"/>
      <c r="AC231" s="208" t="s">
        <v>1347</v>
      </c>
    </row>
    <row r="232" spans="1:29" ht="15.75" customHeight="1" x14ac:dyDescent="0.2">
      <c r="A232" s="174">
        <v>43185</v>
      </c>
      <c r="B232" s="177">
        <v>29653509</v>
      </c>
      <c r="C232" s="177" t="s">
        <v>475</v>
      </c>
      <c r="D232" s="179"/>
      <c r="E232" s="179"/>
      <c r="F232" s="170"/>
      <c r="G232" s="170"/>
      <c r="H232" s="169" t="s">
        <v>1002</v>
      </c>
      <c r="I232" s="180">
        <v>43203</v>
      </c>
      <c r="J232" s="87" t="s">
        <v>30</v>
      </c>
      <c r="L232" s="170"/>
      <c r="M232" s="169"/>
      <c r="N232" s="169"/>
      <c r="O232" s="170"/>
      <c r="P232" s="170"/>
      <c r="Q232" s="170"/>
      <c r="R232" s="170"/>
      <c r="S232" s="180">
        <v>43298</v>
      </c>
      <c r="T232" s="187"/>
      <c r="U232" s="170"/>
      <c r="V232" s="198">
        <v>1375.2</v>
      </c>
      <c r="W232" s="168"/>
      <c r="X232" s="169" t="s">
        <v>150</v>
      </c>
      <c r="Y232" s="204">
        <v>0</v>
      </c>
      <c r="Z232" s="201">
        <v>1375.2</v>
      </c>
      <c r="AA232" s="169" t="s">
        <v>39</v>
      </c>
      <c r="AB232" s="171"/>
      <c r="AC232" s="208" t="s">
        <v>1346</v>
      </c>
    </row>
    <row r="233" spans="1:29" ht="15.75" customHeight="1" x14ac:dyDescent="0.2">
      <c r="A233" s="174">
        <v>43290</v>
      </c>
      <c r="B233" s="175" t="s">
        <v>247</v>
      </c>
      <c r="C233" s="177" t="s">
        <v>476</v>
      </c>
      <c r="D233" s="179"/>
      <c r="E233" s="179"/>
      <c r="F233" s="170"/>
      <c r="G233" s="170"/>
      <c r="H233" s="169" t="s">
        <v>1003</v>
      </c>
      <c r="I233" s="180">
        <v>43307</v>
      </c>
      <c r="J233" s="87" t="s">
        <v>30</v>
      </c>
      <c r="L233" s="170"/>
      <c r="M233" s="169"/>
      <c r="N233" s="169"/>
      <c r="O233" s="170"/>
      <c r="P233" s="170"/>
      <c r="Q233" s="170"/>
      <c r="R233" s="170"/>
      <c r="S233" s="180">
        <v>43298</v>
      </c>
      <c r="T233" s="187"/>
      <c r="U233" s="170"/>
      <c r="V233" s="198">
        <v>1726.87</v>
      </c>
      <c r="W233" s="168"/>
      <c r="X233" s="169"/>
      <c r="Y233" s="204">
        <v>0</v>
      </c>
      <c r="Z233" s="201">
        <v>1726.87</v>
      </c>
      <c r="AA233" s="169" t="s">
        <v>39</v>
      </c>
      <c r="AB233" s="171"/>
      <c r="AC233" s="208" t="s">
        <v>1347</v>
      </c>
    </row>
    <row r="234" spans="1:29" ht="15.75" customHeight="1" x14ac:dyDescent="0.2">
      <c r="A234" s="174">
        <v>43292</v>
      </c>
      <c r="B234" s="175" t="s">
        <v>247</v>
      </c>
      <c r="C234" s="177" t="s">
        <v>477</v>
      </c>
      <c r="D234" s="183"/>
      <c r="E234" s="179"/>
      <c r="F234" s="170"/>
      <c r="G234" s="170"/>
      <c r="H234" s="169" t="s">
        <v>1004</v>
      </c>
      <c r="I234" s="180">
        <v>43329</v>
      </c>
      <c r="J234" s="87" t="s">
        <v>30</v>
      </c>
      <c r="L234" s="170"/>
      <c r="M234" s="169"/>
      <c r="N234" s="169"/>
      <c r="O234" s="170"/>
      <c r="P234" s="170"/>
      <c r="Q234" s="170"/>
      <c r="R234" s="170"/>
      <c r="S234" s="180">
        <v>43298</v>
      </c>
      <c r="T234" s="187"/>
      <c r="U234" s="170"/>
      <c r="V234" s="198">
        <v>1530</v>
      </c>
      <c r="W234" s="168"/>
      <c r="X234" s="169" t="s">
        <v>147</v>
      </c>
      <c r="Y234" s="204">
        <v>0</v>
      </c>
      <c r="Z234" s="201">
        <v>1530</v>
      </c>
      <c r="AA234" s="169" t="s">
        <v>39</v>
      </c>
      <c r="AB234" s="171"/>
      <c r="AC234" s="208" t="s">
        <v>1348</v>
      </c>
    </row>
    <row r="235" spans="1:29" ht="15.75" customHeight="1" x14ac:dyDescent="0.2">
      <c r="A235" s="174">
        <v>43247</v>
      </c>
      <c r="B235" s="175" t="s">
        <v>247</v>
      </c>
      <c r="C235" s="177" t="s">
        <v>478</v>
      </c>
      <c r="D235" s="179"/>
      <c r="E235" s="179"/>
      <c r="F235" s="170"/>
      <c r="G235" s="170"/>
      <c r="H235" s="169" t="s">
        <v>1005</v>
      </c>
      <c r="I235" s="180">
        <v>43253</v>
      </c>
      <c r="J235" s="87" t="s">
        <v>30</v>
      </c>
      <c r="L235" s="170"/>
      <c r="M235" s="169"/>
      <c r="N235" s="169"/>
      <c r="O235" s="170"/>
      <c r="P235" s="170"/>
      <c r="Q235" s="170"/>
      <c r="R235" s="170"/>
      <c r="S235" s="180">
        <v>43298</v>
      </c>
      <c r="T235" s="187"/>
      <c r="U235" s="170"/>
      <c r="V235" s="198">
        <v>2813.4</v>
      </c>
      <c r="W235" s="168"/>
      <c r="X235" s="169"/>
      <c r="Y235" s="204">
        <v>0</v>
      </c>
      <c r="Z235" s="201">
        <v>2813.4</v>
      </c>
      <c r="AA235" s="169" t="s">
        <v>39</v>
      </c>
      <c r="AB235" s="171"/>
      <c r="AC235" s="208" t="s">
        <v>1351</v>
      </c>
    </row>
    <row r="236" spans="1:29" ht="15.75" customHeight="1" x14ac:dyDescent="0.2">
      <c r="A236" s="174">
        <v>43285</v>
      </c>
      <c r="B236" s="175" t="s">
        <v>247</v>
      </c>
      <c r="C236" s="177" t="s">
        <v>479</v>
      </c>
      <c r="D236" s="179"/>
      <c r="E236" s="179"/>
      <c r="F236" s="170"/>
      <c r="G236" s="170"/>
      <c r="H236" s="169" t="s">
        <v>1006</v>
      </c>
      <c r="I236" s="180">
        <v>43295</v>
      </c>
      <c r="J236" s="87" t="s">
        <v>30</v>
      </c>
      <c r="L236" s="170"/>
      <c r="M236" s="169"/>
      <c r="N236" s="169"/>
      <c r="O236" s="170"/>
      <c r="P236" s="170"/>
      <c r="Q236" s="170"/>
      <c r="R236" s="170"/>
      <c r="S236" s="180">
        <v>43298</v>
      </c>
      <c r="T236" s="187"/>
      <c r="U236" s="170"/>
      <c r="V236" s="198">
        <v>3094.75</v>
      </c>
      <c r="W236" s="168"/>
      <c r="X236" s="169"/>
      <c r="Y236" s="204">
        <v>0</v>
      </c>
      <c r="Z236" s="201">
        <v>3094.75</v>
      </c>
      <c r="AA236" s="169" t="s">
        <v>39</v>
      </c>
      <c r="AB236" s="171"/>
      <c r="AC236" s="208" t="s">
        <v>1351</v>
      </c>
    </row>
    <row r="237" spans="1:29" ht="15.75" customHeight="1" x14ac:dyDescent="0.2">
      <c r="A237" s="174">
        <v>43202</v>
      </c>
      <c r="B237" s="175" t="s">
        <v>247</v>
      </c>
      <c r="C237" s="177" t="s">
        <v>480</v>
      </c>
      <c r="D237" s="183"/>
      <c r="E237" s="179"/>
      <c r="F237" s="170"/>
      <c r="G237" s="170"/>
      <c r="H237" s="169" t="s">
        <v>1007</v>
      </c>
      <c r="I237" s="180">
        <v>43290</v>
      </c>
      <c r="J237" s="87" t="s">
        <v>30</v>
      </c>
      <c r="L237" s="170"/>
      <c r="M237" s="169"/>
      <c r="N237" s="169"/>
      <c r="O237" s="170"/>
      <c r="P237" s="170"/>
      <c r="Q237" s="170"/>
      <c r="R237" s="170"/>
      <c r="S237" s="180">
        <v>43298</v>
      </c>
      <c r="T237" s="187"/>
      <c r="U237" s="170"/>
      <c r="V237" s="198">
        <v>3960</v>
      </c>
      <c r="W237" s="168"/>
      <c r="X237" s="169"/>
      <c r="Y237" s="204">
        <v>0</v>
      </c>
      <c r="Z237" s="201">
        <v>3960</v>
      </c>
      <c r="AA237" s="169" t="s">
        <v>39</v>
      </c>
      <c r="AB237" s="171"/>
      <c r="AC237" s="208" t="s">
        <v>1357</v>
      </c>
    </row>
    <row r="238" spans="1:29" ht="15.75" customHeight="1" x14ac:dyDescent="0.2">
      <c r="A238" s="174">
        <v>43258</v>
      </c>
      <c r="B238" s="178">
        <v>30104597</v>
      </c>
      <c r="C238" s="177" t="s">
        <v>481</v>
      </c>
      <c r="D238" s="183"/>
      <c r="E238" s="179"/>
      <c r="F238" s="170"/>
      <c r="G238" s="170"/>
      <c r="H238" s="169" t="s">
        <v>1008</v>
      </c>
      <c r="I238" s="180">
        <v>43325</v>
      </c>
      <c r="J238" s="87" t="s">
        <v>30</v>
      </c>
      <c r="K238" s="183" t="s">
        <v>31</v>
      </c>
      <c r="L238" s="170"/>
      <c r="M238" s="169"/>
      <c r="N238" s="169"/>
      <c r="O238" s="170"/>
      <c r="P238" s="170"/>
      <c r="Q238" s="170"/>
      <c r="R238" s="170"/>
      <c r="S238" s="180">
        <v>43298</v>
      </c>
      <c r="T238" s="187"/>
      <c r="U238" s="170"/>
      <c r="V238" s="198">
        <v>3960</v>
      </c>
      <c r="W238" s="168"/>
      <c r="X238" s="169"/>
      <c r="Y238" s="204">
        <v>1980</v>
      </c>
      <c r="Z238" s="201">
        <v>1980</v>
      </c>
      <c r="AA238" s="169" t="s">
        <v>39</v>
      </c>
      <c r="AB238" s="171"/>
      <c r="AC238" s="208" t="s">
        <v>1348</v>
      </c>
    </row>
    <row r="239" spans="1:29" ht="15.75" customHeight="1" x14ac:dyDescent="0.2">
      <c r="A239" s="174">
        <v>43290</v>
      </c>
      <c r="B239" s="175" t="s">
        <v>247</v>
      </c>
      <c r="C239" s="177" t="s">
        <v>482</v>
      </c>
      <c r="D239" s="183"/>
      <c r="E239" s="179"/>
      <c r="F239" s="170"/>
      <c r="G239" s="170"/>
      <c r="H239" s="169" t="s">
        <v>1009</v>
      </c>
      <c r="I239" s="180">
        <v>43301</v>
      </c>
      <c r="J239" s="87" t="s">
        <v>30</v>
      </c>
      <c r="L239" s="170"/>
      <c r="M239" s="169"/>
      <c r="N239" s="169"/>
      <c r="O239" s="170"/>
      <c r="P239" s="170"/>
      <c r="Q239" s="170"/>
      <c r="R239" s="170"/>
      <c r="S239" s="180">
        <v>43298</v>
      </c>
      <c r="T239" s="187"/>
      <c r="U239" s="170"/>
      <c r="V239" s="198">
        <v>1398</v>
      </c>
      <c r="W239" s="168"/>
      <c r="X239" s="169"/>
      <c r="Y239" s="204">
        <v>0</v>
      </c>
      <c r="Z239" s="201">
        <v>1398</v>
      </c>
      <c r="AA239" s="169" t="s">
        <v>39</v>
      </c>
      <c r="AB239" s="171"/>
      <c r="AC239" s="208" t="s">
        <v>1354</v>
      </c>
    </row>
    <row r="240" spans="1:29" ht="15.75" customHeight="1" x14ac:dyDescent="0.2">
      <c r="A240" s="174">
        <v>43179</v>
      </c>
      <c r="B240" s="176">
        <v>29681470</v>
      </c>
      <c r="C240" s="177" t="s">
        <v>483</v>
      </c>
      <c r="D240" s="179"/>
      <c r="E240" s="179"/>
      <c r="F240" s="170"/>
      <c r="G240" s="170"/>
      <c r="H240" s="169" t="s">
        <v>1010</v>
      </c>
      <c r="I240" s="180">
        <v>43209</v>
      </c>
      <c r="J240" s="87" t="s">
        <v>30</v>
      </c>
      <c r="K240" s="183" t="s">
        <v>31</v>
      </c>
      <c r="L240" s="170"/>
      <c r="M240" s="169"/>
      <c r="N240" s="169"/>
      <c r="O240" s="170"/>
      <c r="P240" s="170"/>
      <c r="Q240" s="170"/>
      <c r="R240" s="170"/>
      <c r="S240" s="180">
        <v>43298</v>
      </c>
      <c r="T240" s="187"/>
      <c r="U240" s="170"/>
      <c r="V240" s="198">
        <v>4834.6499999999996</v>
      </c>
      <c r="W240" s="168"/>
      <c r="X240" s="169"/>
      <c r="Y240" s="204">
        <v>4758.78</v>
      </c>
      <c r="Z240" s="201">
        <v>75.87</v>
      </c>
      <c r="AA240" s="169" t="s">
        <v>39</v>
      </c>
      <c r="AB240" s="171"/>
      <c r="AC240" s="208" t="s">
        <v>1355</v>
      </c>
    </row>
    <row r="241" spans="1:29" ht="15.75" customHeight="1" x14ac:dyDescent="0.2">
      <c r="A241" s="174">
        <v>43281</v>
      </c>
      <c r="B241" s="175" t="s">
        <v>247</v>
      </c>
      <c r="C241" s="177" t="s">
        <v>484</v>
      </c>
      <c r="D241" s="179"/>
      <c r="E241" s="179"/>
      <c r="F241" s="170"/>
      <c r="G241" s="170"/>
      <c r="H241" s="169" t="s">
        <v>1011</v>
      </c>
      <c r="I241" s="180">
        <v>43288</v>
      </c>
      <c r="J241" s="87" t="s">
        <v>30</v>
      </c>
      <c r="L241" s="170"/>
      <c r="M241" s="169"/>
      <c r="N241" s="169"/>
      <c r="O241" s="170"/>
      <c r="P241" s="170"/>
      <c r="Q241" s="170"/>
      <c r="R241" s="170"/>
      <c r="S241" s="180">
        <v>43298</v>
      </c>
      <c r="T241" s="187"/>
      <c r="U241" s="170"/>
      <c r="V241" s="198">
        <v>2142</v>
      </c>
      <c r="W241" s="168"/>
      <c r="X241" s="169"/>
      <c r="Y241" s="204">
        <v>0</v>
      </c>
      <c r="Z241" s="201">
        <v>2142</v>
      </c>
      <c r="AA241" s="169" t="s">
        <v>39</v>
      </c>
      <c r="AB241" s="171"/>
      <c r="AC241" s="208" t="s">
        <v>1360</v>
      </c>
    </row>
    <row r="242" spans="1:29" ht="15.75" customHeight="1" x14ac:dyDescent="0.2">
      <c r="A242" s="174">
        <v>43171</v>
      </c>
      <c r="B242" s="175" t="s">
        <v>247</v>
      </c>
      <c r="C242" s="177" t="s">
        <v>485</v>
      </c>
      <c r="D242" s="179"/>
      <c r="E242" s="179"/>
      <c r="F242" s="170"/>
      <c r="G242" s="170"/>
      <c r="H242" s="169" t="s">
        <v>1012</v>
      </c>
      <c r="I242" s="180">
        <v>43236</v>
      </c>
      <c r="J242" s="87" t="s">
        <v>30</v>
      </c>
      <c r="L242" s="170"/>
      <c r="M242" s="169"/>
      <c r="N242" s="169"/>
      <c r="O242" s="170"/>
      <c r="P242" s="170"/>
      <c r="Q242" s="170"/>
      <c r="R242" s="170"/>
      <c r="S242" s="180">
        <v>43299</v>
      </c>
      <c r="T242" s="187"/>
      <c r="U242" s="170"/>
      <c r="V242" s="198">
        <v>1680</v>
      </c>
      <c r="W242" s="168"/>
      <c r="X242" s="169"/>
      <c r="Y242" s="204">
        <v>0</v>
      </c>
      <c r="Z242" s="201">
        <v>1680</v>
      </c>
      <c r="AA242" s="169" t="s">
        <v>39</v>
      </c>
      <c r="AB242" s="171"/>
      <c r="AC242" s="208" t="s">
        <v>1365</v>
      </c>
    </row>
    <row r="243" spans="1:29" ht="15.75" customHeight="1" x14ac:dyDescent="0.2">
      <c r="A243" s="174">
        <v>43278</v>
      </c>
      <c r="B243" s="175" t="s">
        <v>247</v>
      </c>
      <c r="C243" s="177" t="s">
        <v>486</v>
      </c>
      <c r="D243" s="179"/>
      <c r="E243" s="179"/>
      <c r="F243" s="170"/>
      <c r="G243" s="170"/>
      <c r="H243" s="169" t="s">
        <v>1013</v>
      </c>
      <c r="I243" s="180">
        <v>43329</v>
      </c>
      <c r="J243" s="87" t="s">
        <v>30</v>
      </c>
      <c r="L243" s="170"/>
      <c r="M243" s="169"/>
      <c r="N243" s="169"/>
      <c r="O243" s="170"/>
      <c r="P243" s="170"/>
      <c r="Q243" s="170"/>
      <c r="R243" s="170"/>
      <c r="S243" s="180">
        <v>43299</v>
      </c>
      <c r="T243" s="187"/>
      <c r="U243" s="170"/>
      <c r="V243" s="198">
        <v>1560</v>
      </c>
      <c r="W243" s="168"/>
      <c r="X243" s="169"/>
      <c r="Y243" s="204">
        <v>0</v>
      </c>
      <c r="Z243" s="201">
        <v>1560</v>
      </c>
      <c r="AA243" s="169" t="s">
        <v>39</v>
      </c>
      <c r="AB243" s="171"/>
      <c r="AC243" s="208" t="s">
        <v>1353</v>
      </c>
    </row>
    <row r="244" spans="1:29" ht="15.75" customHeight="1" x14ac:dyDescent="0.2">
      <c r="A244" s="174">
        <v>43297</v>
      </c>
      <c r="B244" s="175" t="s">
        <v>247</v>
      </c>
      <c r="C244" s="177" t="s">
        <v>487</v>
      </c>
      <c r="D244" s="179"/>
      <c r="E244" s="179"/>
      <c r="F244" s="170"/>
      <c r="G244" s="170"/>
      <c r="H244" s="169" t="s">
        <v>1014</v>
      </c>
      <c r="I244" s="180">
        <v>43314</v>
      </c>
      <c r="J244" s="87" t="s">
        <v>30</v>
      </c>
      <c r="L244" s="170"/>
      <c r="M244" s="169"/>
      <c r="N244" s="169"/>
      <c r="O244" s="170"/>
      <c r="P244" s="170"/>
      <c r="Q244" s="170"/>
      <c r="R244" s="170"/>
      <c r="S244" s="180">
        <v>43300</v>
      </c>
      <c r="T244" s="187"/>
      <c r="U244" s="170"/>
      <c r="V244" s="198">
        <v>2352</v>
      </c>
      <c r="W244" s="168"/>
      <c r="X244" s="169"/>
      <c r="Y244" s="204">
        <v>0</v>
      </c>
      <c r="Z244" s="201">
        <v>2352</v>
      </c>
      <c r="AA244" s="169" t="s">
        <v>39</v>
      </c>
      <c r="AB244" s="171"/>
      <c r="AC244" s="208" t="s">
        <v>1351</v>
      </c>
    </row>
    <row r="245" spans="1:29" ht="15.75" customHeight="1" x14ac:dyDescent="0.2">
      <c r="A245" s="174">
        <v>43222</v>
      </c>
      <c r="B245" s="177">
        <v>29946060</v>
      </c>
      <c r="C245" s="177" t="s">
        <v>488</v>
      </c>
      <c r="D245" s="183"/>
      <c r="E245" s="179"/>
      <c r="F245" s="170"/>
      <c r="G245" s="170"/>
      <c r="H245" s="169" t="s">
        <v>1015</v>
      </c>
      <c r="I245" s="180">
        <v>43277</v>
      </c>
      <c r="J245" s="87" t="s">
        <v>30</v>
      </c>
      <c r="K245" s="183" t="s">
        <v>31</v>
      </c>
      <c r="L245" s="170"/>
      <c r="M245" s="169"/>
      <c r="N245" s="169"/>
      <c r="O245" s="170"/>
      <c r="P245" s="170"/>
      <c r="Q245" s="170"/>
      <c r="R245" s="170"/>
      <c r="S245" s="180">
        <v>43300</v>
      </c>
      <c r="T245" s="187"/>
      <c r="U245" s="170"/>
      <c r="V245" s="198">
        <v>3960</v>
      </c>
      <c r="W245" s="168"/>
      <c r="X245" s="169"/>
      <c r="Y245" s="204">
        <v>1980</v>
      </c>
      <c r="Z245" s="201">
        <v>1980</v>
      </c>
      <c r="AA245" s="169" t="s">
        <v>39</v>
      </c>
      <c r="AB245" s="171"/>
      <c r="AC245" s="208" t="s">
        <v>1346</v>
      </c>
    </row>
    <row r="246" spans="1:29" ht="15.75" customHeight="1" x14ac:dyDescent="0.2">
      <c r="A246" s="174">
        <v>43236</v>
      </c>
      <c r="B246" s="175" t="s">
        <v>247</v>
      </c>
      <c r="C246" s="177" t="s">
        <v>489</v>
      </c>
      <c r="D246" s="183"/>
      <c r="E246" s="179"/>
      <c r="F246" s="170"/>
      <c r="G246" s="170"/>
      <c r="H246" s="169" t="s">
        <v>1016</v>
      </c>
      <c r="I246" s="180">
        <v>43299</v>
      </c>
      <c r="J246" s="87" t="s">
        <v>30</v>
      </c>
      <c r="L246" s="170"/>
      <c r="M246" s="169"/>
      <c r="N246" s="169"/>
      <c r="O246" s="170"/>
      <c r="P246" s="170"/>
      <c r="Q246" s="170"/>
      <c r="R246" s="170"/>
      <c r="S246" s="180">
        <v>43301</v>
      </c>
      <c r="T246" s="187"/>
      <c r="U246" s="170"/>
      <c r="V246" s="198">
        <v>3000</v>
      </c>
      <c r="W246" s="168"/>
      <c r="X246" s="169"/>
      <c r="Y246" s="204">
        <v>0</v>
      </c>
      <c r="Z246" s="201">
        <v>3000</v>
      </c>
      <c r="AA246" s="169" t="s">
        <v>39</v>
      </c>
      <c r="AB246" s="171"/>
      <c r="AC246" s="208" t="s">
        <v>1364</v>
      </c>
    </row>
    <row r="247" spans="1:29" ht="15.75" customHeight="1" x14ac:dyDescent="0.2">
      <c r="A247" s="174">
        <v>43204</v>
      </c>
      <c r="B247" s="175" t="s">
        <v>247</v>
      </c>
      <c r="C247" s="177" t="s">
        <v>490</v>
      </c>
      <c r="D247" s="179"/>
      <c r="E247" s="179"/>
      <c r="F247" s="170"/>
      <c r="G247" s="170"/>
      <c r="H247" s="169" t="s">
        <v>1017</v>
      </c>
      <c r="I247" s="180">
        <v>43213</v>
      </c>
      <c r="J247" s="87" t="s">
        <v>30</v>
      </c>
      <c r="L247" s="170"/>
      <c r="M247" s="169"/>
      <c r="N247" s="169"/>
      <c r="O247" s="170"/>
      <c r="P247" s="170"/>
      <c r="Q247" s="170"/>
      <c r="R247" s="170"/>
      <c r="S247" s="180">
        <v>43301</v>
      </c>
      <c r="T247" s="187"/>
      <c r="U247" s="170"/>
      <c r="V247" s="198">
        <v>1800</v>
      </c>
      <c r="W247" s="168"/>
      <c r="X247" s="169"/>
      <c r="Y247" s="204">
        <v>0</v>
      </c>
      <c r="Z247" s="201">
        <v>1800</v>
      </c>
      <c r="AA247" s="169" t="s">
        <v>39</v>
      </c>
      <c r="AB247" s="171"/>
      <c r="AC247" s="208" t="s">
        <v>1354</v>
      </c>
    </row>
    <row r="248" spans="1:29" ht="15.75" customHeight="1" x14ac:dyDescent="0.2">
      <c r="A248" s="174">
        <v>43245</v>
      </c>
      <c r="B248" s="177">
        <v>29921879</v>
      </c>
      <c r="C248" s="177" t="s">
        <v>491</v>
      </c>
      <c r="D248" s="183"/>
      <c r="E248" s="179"/>
      <c r="F248" s="170"/>
      <c r="G248" s="170"/>
      <c r="H248" s="169" t="s">
        <v>1018</v>
      </c>
      <c r="I248" s="180">
        <v>43270</v>
      </c>
      <c r="J248" s="87" t="s">
        <v>30</v>
      </c>
      <c r="L248" s="170"/>
      <c r="M248" s="169"/>
      <c r="N248" s="169"/>
      <c r="O248" s="170"/>
      <c r="P248" s="170"/>
      <c r="Q248" s="170"/>
      <c r="R248" s="170"/>
      <c r="S248" s="180">
        <v>43301</v>
      </c>
      <c r="T248" s="187"/>
      <c r="U248" s="170"/>
      <c r="V248" s="198">
        <v>2208</v>
      </c>
      <c r="W248" s="168"/>
      <c r="X248" s="169"/>
      <c r="Y248" s="204">
        <v>0</v>
      </c>
      <c r="Z248" s="201">
        <v>2208</v>
      </c>
      <c r="AA248" s="169" t="s">
        <v>39</v>
      </c>
      <c r="AB248" s="171"/>
      <c r="AC248" s="208" t="s">
        <v>1364</v>
      </c>
    </row>
    <row r="249" spans="1:29" ht="15.75" customHeight="1" x14ac:dyDescent="0.2">
      <c r="A249" s="174">
        <v>43231</v>
      </c>
      <c r="B249" s="175" t="s">
        <v>247</v>
      </c>
      <c r="C249" s="177" t="s">
        <v>492</v>
      </c>
      <c r="D249" s="179"/>
      <c r="E249" s="179"/>
      <c r="F249" s="170"/>
      <c r="G249" s="170"/>
      <c r="H249" s="169" t="s">
        <v>1019</v>
      </c>
      <c r="I249" s="180">
        <v>43383</v>
      </c>
      <c r="J249" s="87" t="s">
        <v>30</v>
      </c>
      <c r="L249" s="170"/>
      <c r="M249" s="169"/>
      <c r="N249" s="169"/>
      <c r="O249" s="170"/>
      <c r="P249" s="170"/>
      <c r="Q249" s="170"/>
      <c r="R249" s="170"/>
      <c r="S249" s="180">
        <v>43304</v>
      </c>
      <c r="T249" s="187"/>
      <c r="U249" s="170"/>
      <c r="V249" s="198">
        <v>2617.5700000000002</v>
      </c>
      <c r="W249" s="168"/>
      <c r="X249" s="169"/>
      <c r="Y249" s="204">
        <v>0</v>
      </c>
      <c r="Z249" s="201">
        <v>2617.5700000000002</v>
      </c>
      <c r="AA249" s="169" t="s">
        <v>39</v>
      </c>
      <c r="AB249" s="171"/>
      <c r="AC249" s="208" t="s">
        <v>1351</v>
      </c>
    </row>
    <row r="250" spans="1:29" ht="15.75" customHeight="1" x14ac:dyDescent="0.2">
      <c r="A250" s="174">
        <v>43269</v>
      </c>
      <c r="B250" s="175" t="s">
        <v>247</v>
      </c>
      <c r="C250" s="177" t="s">
        <v>493</v>
      </c>
      <c r="D250" s="179"/>
      <c r="E250" s="179"/>
      <c r="F250" s="170"/>
      <c r="G250" s="170"/>
      <c r="H250" s="169" t="s">
        <v>1020</v>
      </c>
      <c r="I250" s="180">
        <v>43315</v>
      </c>
      <c r="J250" s="87" t="s">
        <v>30</v>
      </c>
      <c r="L250" s="170"/>
      <c r="M250" s="169"/>
      <c r="N250" s="169"/>
      <c r="O250" s="170"/>
      <c r="P250" s="170"/>
      <c r="Q250" s="170"/>
      <c r="R250" s="170"/>
      <c r="S250" s="180">
        <v>43305</v>
      </c>
      <c r="T250" s="187"/>
      <c r="U250" s="170"/>
      <c r="V250" s="198">
        <v>681.66</v>
      </c>
      <c r="W250" s="168"/>
      <c r="X250" s="169"/>
      <c r="Y250" s="204">
        <v>0</v>
      </c>
      <c r="Z250" s="201">
        <v>681.66</v>
      </c>
      <c r="AA250" s="169" t="s">
        <v>39</v>
      </c>
      <c r="AB250" s="171"/>
      <c r="AC250" s="208" t="s">
        <v>1349</v>
      </c>
    </row>
    <row r="251" spans="1:29" ht="15.75" customHeight="1" x14ac:dyDescent="0.2">
      <c r="A251" s="174">
        <v>43298</v>
      </c>
      <c r="B251" s="175" t="s">
        <v>247</v>
      </c>
      <c r="C251" s="177" t="s">
        <v>494</v>
      </c>
      <c r="D251" s="179"/>
      <c r="E251" s="179"/>
      <c r="F251" s="170"/>
      <c r="G251" s="170"/>
      <c r="H251" s="169" t="s">
        <v>1021</v>
      </c>
      <c r="I251" s="180">
        <v>43318</v>
      </c>
      <c r="J251" s="87" t="s">
        <v>30</v>
      </c>
      <c r="L251" s="170"/>
      <c r="M251" s="169"/>
      <c r="N251" s="169"/>
      <c r="O251" s="170"/>
      <c r="P251" s="170"/>
      <c r="Q251" s="170"/>
      <c r="R251" s="170"/>
      <c r="S251" s="180">
        <v>43305</v>
      </c>
      <c r="T251" s="187"/>
      <c r="U251" s="170"/>
      <c r="V251" s="198">
        <v>2352</v>
      </c>
      <c r="W251" s="168"/>
      <c r="X251" s="169"/>
      <c r="Y251" s="204">
        <v>0</v>
      </c>
      <c r="Z251" s="201">
        <v>2352</v>
      </c>
      <c r="AA251" s="169" t="s">
        <v>39</v>
      </c>
      <c r="AB251" s="171"/>
      <c r="AC251" s="208" t="s">
        <v>1347</v>
      </c>
    </row>
    <row r="252" spans="1:29" ht="15.75" customHeight="1" x14ac:dyDescent="0.2">
      <c r="A252" s="174">
        <v>42968</v>
      </c>
      <c r="B252" s="175" t="s">
        <v>247</v>
      </c>
      <c r="C252" s="177" t="s">
        <v>495</v>
      </c>
      <c r="D252" s="179"/>
      <c r="E252" s="179"/>
      <c r="F252" s="170"/>
      <c r="G252" s="170"/>
      <c r="H252" s="169" t="s">
        <v>1022</v>
      </c>
      <c r="I252" s="180">
        <v>43054</v>
      </c>
      <c r="J252" s="87" t="s">
        <v>30</v>
      </c>
      <c r="K252" s="183" t="s">
        <v>31</v>
      </c>
      <c r="L252" s="170"/>
      <c r="M252" s="169"/>
      <c r="N252" s="169"/>
      <c r="O252" s="170"/>
      <c r="P252" s="170"/>
      <c r="Q252" s="170"/>
      <c r="R252" s="170"/>
      <c r="S252" s="180">
        <v>43306</v>
      </c>
      <c r="T252" s="187"/>
      <c r="U252" s="170"/>
      <c r="V252" s="198">
        <v>1056</v>
      </c>
      <c r="W252" s="168"/>
      <c r="X252" s="169"/>
      <c r="Y252" s="204">
        <v>528</v>
      </c>
      <c r="Z252" s="201">
        <v>528</v>
      </c>
      <c r="AA252" s="169" t="s">
        <v>39</v>
      </c>
      <c r="AB252" s="171"/>
      <c r="AC252" s="208" t="s">
        <v>1356</v>
      </c>
    </row>
    <row r="253" spans="1:29" ht="15.75" customHeight="1" x14ac:dyDescent="0.2">
      <c r="A253" s="174">
        <v>43292</v>
      </c>
      <c r="B253" s="178">
        <v>30040387</v>
      </c>
      <c r="C253" s="177" t="s">
        <v>496</v>
      </c>
      <c r="D253" s="179"/>
      <c r="E253" s="179"/>
      <c r="F253" s="170"/>
      <c r="G253" s="170"/>
      <c r="H253" s="169" t="s">
        <v>1023</v>
      </c>
      <c r="I253" s="180">
        <v>43305</v>
      </c>
      <c r="J253" s="87" t="s">
        <v>30</v>
      </c>
      <c r="K253" s="183" t="s">
        <v>31</v>
      </c>
      <c r="L253" s="170"/>
      <c r="M253" s="169"/>
      <c r="N253" s="169"/>
      <c r="O253" s="170"/>
      <c r="P253" s="170"/>
      <c r="Q253" s="170"/>
      <c r="R253" s="170"/>
      <c r="S253" s="180">
        <v>43306</v>
      </c>
      <c r="T253" s="187"/>
      <c r="U253" s="170"/>
      <c r="V253" s="198">
        <v>3635.52</v>
      </c>
      <c r="W253" s="168"/>
      <c r="X253" s="169" t="s">
        <v>144</v>
      </c>
      <c r="Y253" s="204">
        <v>1817.76</v>
      </c>
      <c r="Z253" s="201">
        <v>1817.76</v>
      </c>
      <c r="AA253" s="169" t="s">
        <v>39</v>
      </c>
      <c r="AB253" s="171"/>
      <c r="AC253" s="208" t="s">
        <v>1349</v>
      </c>
    </row>
    <row r="254" spans="1:29" ht="15.75" customHeight="1" x14ac:dyDescent="0.2">
      <c r="A254" s="174">
        <v>43224</v>
      </c>
      <c r="B254" s="175" t="s">
        <v>247</v>
      </c>
      <c r="C254" s="177" t="s">
        <v>497</v>
      </c>
      <c r="D254" s="179"/>
      <c r="E254" s="179"/>
      <c r="F254" s="170"/>
      <c r="G254" s="170"/>
      <c r="H254" s="169" t="s">
        <v>1024</v>
      </c>
      <c r="I254" s="180">
        <v>43342</v>
      </c>
      <c r="J254" s="87" t="s">
        <v>30</v>
      </c>
      <c r="L254" s="170"/>
      <c r="M254" s="169"/>
      <c r="N254" s="169"/>
      <c r="O254" s="170"/>
      <c r="P254" s="170"/>
      <c r="Q254" s="170"/>
      <c r="R254" s="170"/>
      <c r="S254" s="180">
        <v>43306</v>
      </c>
      <c r="T254" s="187"/>
      <c r="U254" s="170"/>
      <c r="V254" s="198">
        <v>1817.76</v>
      </c>
      <c r="W254" s="168"/>
      <c r="X254" s="169"/>
      <c r="Y254" s="204">
        <v>0</v>
      </c>
      <c r="Z254" s="201">
        <v>1817.76</v>
      </c>
      <c r="AA254" s="169" t="s">
        <v>39</v>
      </c>
      <c r="AB254" s="171"/>
      <c r="AC254" s="208" t="s">
        <v>1359</v>
      </c>
    </row>
    <row r="255" spans="1:29" ht="15.75" customHeight="1" x14ac:dyDescent="0.2">
      <c r="A255" s="174">
        <v>43188</v>
      </c>
      <c r="B255" s="175" t="s">
        <v>247</v>
      </c>
      <c r="C255" s="177" t="s">
        <v>498</v>
      </c>
      <c r="D255" s="179"/>
      <c r="E255" s="179"/>
      <c r="F255" s="170"/>
      <c r="G255" s="170"/>
      <c r="H255" s="169" t="s">
        <v>1025</v>
      </c>
      <c r="I255" s="180">
        <v>43201</v>
      </c>
      <c r="J255" s="87" t="s">
        <v>30</v>
      </c>
      <c r="L255" s="170"/>
      <c r="M255" s="169"/>
      <c r="N255" s="169"/>
      <c r="O255" s="170"/>
      <c r="P255" s="170"/>
      <c r="Q255" s="170"/>
      <c r="R255" s="170"/>
      <c r="S255" s="180">
        <v>43306</v>
      </c>
      <c r="T255" s="187"/>
      <c r="U255" s="170"/>
      <c r="V255" s="198">
        <v>3635.52</v>
      </c>
      <c r="W255" s="168"/>
      <c r="X255" s="169" t="s">
        <v>144</v>
      </c>
      <c r="Y255" s="204">
        <v>0</v>
      </c>
      <c r="Z255" s="201">
        <v>3635.52</v>
      </c>
      <c r="AA255" s="169" t="s">
        <v>39</v>
      </c>
      <c r="AB255" s="171"/>
      <c r="AC255" s="208" t="s">
        <v>1353</v>
      </c>
    </row>
    <row r="256" spans="1:29" ht="15.75" customHeight="1" x14ac:dyDescent="0.2">
      <c r="A256" s="174">
        <v>43273</v>
      </c>
      <c r="B256" s="176">
        <v>29976932</v>
      </c>
      <c r="C256" s="177" t="s">
        <v>499</v>
      </c>
      <c r="D256" s="183"/>
      <c r="E256" s="179"/>
      <c r="F256" s="170"/>
      <c r="G256" s="170"/>
      <c r="H256" s="169" t="s">
        <v>1026</v>
      </c>
      <c r="I256" s="180">
        <v>43286</v>
      </c>
      <c r="J256" s="87" t="s">
        <v>30</v>
      </c>
      <c r="K256" s="183" t="s">
        <v>31</v>
      </c>
      <c r="L256" s="170"/>
      <c r="M256" s="169"/>
      <c r="N256" s="169"/>
      <c r="O256" s="170"/>
      <c r="P256" s="170"/>
      <c r="Q256" s="170"/>
      <c r="R256" s="170"/>
      <c r="S256" s="180">
        <v>43306</v>
      </c>
      <c r="T256" s="187"/>
      <c r="U256" s="170"/>
      <c r="V256" s="198">
        <v>1398</v>
      </c>
      <c r="W256" s="168"/>
      <c r="X256" s="169"/>
      <c r="Y256" s="204">
        <v>699</v>
      </c>
      <c r="Z256" s="201">
        <v>699</v>
      </c>
      <c r="AA256" s="169" t="s">
        <v>39</v>
      </c>
      <c r="AB256" s="171"/>
      <c r="AC256" s="208" t="s">
        <v>1355</v>
      </c>
    </row>
    <row r="257" spans="1:29" ht="15.75" customHeight="1" x14ac:dyDescent="0.2">
      <c r="A257" s="174">
        <v>43234</v>
      </c>
      <c r="B257" s="177">
        <v>29942043</v>
      </c>
      <c r="C257" s="177" t="s">
        <v>500</v>
      </c>
      <c r="D257" s="183"/>
      <c r="E257" s="179"/>
      <c r="F257" s="170"/>
      <c r="G257" s="170"/>
      <c r="H257" s="169" t="s">
        <v>1027</v>
      </c>
      <c r="I257" s="180">
        <v>43276</v>
      </c>
      <c r="J257" s="87" t="s">
        <v>30</v>
      </c>
      <c r="L257" s="170"/>
      <c r="M257" s="169"/>
      <c r="N257" s="169"/>
      <c r="O257" s="170"/>
      <c r="P257" s="170"/>
      <c r="Q257" s="170"/>
      <c r="R257" s="170"/>
      <c r="S257" s="180">
        <v>43307</v>
      </c>
      <c r="T257" s="187"/>
      <c r="U257" s="170"/>
      <c r="V257" s="198">
        <v>2640</v>
      </c>
      <c r="W257" s="168"/>
      <c r="X257" s="169"/>
      <c r="Y257" s="204">
        <v>0</v>
      </c>
      <c r="Z257" s="201">
        <v>2640</v>
      </c>
      <c r="AA257" s="169" t="s">
        <v>39</v>
      </c>
      <c r="AB257" s="171"/>
      <c r="AC257" s="208" t="s">
        <v>1347</v>
      </c>
    </row>
    <row r="258" spans="1:29" ht="15.75" customHeight="1" x14ac:dyDescent="0.2">
      <c r="A258" s="174">
        <v>43300</v>
      </c>
      <c r="B258" s="175" t="s">
        <v>247</v>
      </c>
      <c r="C258" s="177" t="s">
        <v>501</v>
      </c>
      <c r="D258" s="179"/>
      <c r="E258" s="179"/>
      <c r="F258" s="170"/>
      <c r="G258" s="170"/>
      <c r="H258" s="169" t="s">
        <v>1028</v>
      </c>
      <c r="I258" s="180">
        <v>43343</v>
      </c>
      <c r="J258" s="87" t="s">
        <v>30</v>
      </c>
      <c r="L258" s="170"/>
      <c r="M258" s="169"/>
      <c r="N258" s="169"/>
      <c r="O258" s="170"/>
      <c r="P258" s="170"/>
      <c r="Q258" s="170"/>
      <c r="R258" s="170"/>
      <c r="S258" s="180">
        <v>43307</v>
      </c>
      <c r="T258" s="187"/>
      <c r="U258" s="170"/>
      <c r="V258" s="198">
        <v>1632</v>
      </c>
      <c r="W258" s="168"/>
      <c r="X258" s="87" t="s">
        <v>149</v>
      </c>
      <c r="Y258" s="204">
        <v>0</v>
      </c>
      <c r="Z258" s="201">
        <v>1632</v>
      </c>
      <c r="AA258" s="169" t="s">
        <v>39</v>
      </c>
      <c r="AB258" s="171"/>
      <c r="AC258" s="208" t="s">
        <v>1349</v>
      </c>
    </row>
    <row r="259" spans="1:29" ht="15.75" customHeight="1" x14ac:dyDescent="0.2">
      <c r="A259" s="174">
        <v>43269</v>
      </c>
      <c r="B259" s="175" t="s">
        <v>247</v>
      </c>
      <c r="C259" s="177" t="s">
        <v>502</v>
      </c>
      <c r="D259" s="183"/>
      <c r="E259" s="179"/>
      <c r="F259" s="170"/>
      <c r="G259" s="170"/>
      <c r="H259" s="169" t="s">
        <v>1029</v>
      </c>
      <c r="I259" s="180">
        <v>43287</v>
      </c>
      <c r="J259" s="87" t="s">
        <v>30</v>
      </c>
      <c r="L259" s="170"/>
      <c r="M259" s="169"/>
      <c r="N259" s="169"/>
      <c r="O259" s="170"/>
      <c r="P259" s="170"/>
      <c r="Q259" s="170"/>
      <c r="R259" s="170"/>
      <c r="S259" s="180">
        <v>43308</v>
      </c>
      <c r="T259" s="187"/>
      <c r="U259" s="170"/>
      <c r="V259" s="198">
        <v>1572</v>
      </c>
      <c r="W259" s="168"/>
      <c r="X259" s="169"/>
      <c r="Y259" s="204">
        <v>0</v>
      </c>
      <c r="Z259" s="201">
        <v>1572</v>
      </c>
      <c r="AA259" s="169" t="s">
        <v>39</v>
      </c>
      <c r="AB259" s="171"/>
      <c r="AC259" s="208" t="s">
        <v>1349</v>
      </c>
    </row>
    <row r="260" spans="1:29" ht="15.75" customHeight="1" x14ac:dyDescent="0.2">
      <c r="A260" s="174">
        <v>43256</v>
      </c>
      <c r="B260" s="178">
        <v>29930254</v>
      </c>
      <c r="C260" s="177" t="s">
        <v>503</v>
      </c>
      <c r="D260" s="183"/>
      <c r="E260" s="179"/>
      <c r="F260" s="170"/>
      <c r="G260" s="170"/>
      <c r="H260" s="169" t="s">
        <v>1030</v>
      </c>
      <c r="I260" s="180">
        <v>43272</v>
      </c>
      <c r="J260" s="87" t="s">
        <v>30</v>
      </c>
      <c r="K260" s="183" t="s">
        <v>31</v>
      </c>
      <c r="L260" s="170"/>
      <c r="M260" s="169"/>
      <c r="N260" s="169"/>
      <c r="O260" s="170"/>
      <c r="P260" s="170"/>
      <c r="Q260" s="170"/>
      <c r="R260" s="170"/>
      <c r="S260" s="180">
        <v>43308</v>
      </c>
      <c r="T260" s="187"/>
      <c r="U260" s="170"/>
      <c r="V260" s="198">
        <v>1398</v>
      </c>
      <c r="W260" s="168"/>
      <c r="X260" s="169"/>
      <c r="Y260" s="204">
        <v>699</v>
      </c>
      <c r="Z260" s="201">
        <v>699</v>
      </c>
      <c r="AA260" s="169" t="s">
        <v>39</v>
      </c>
      <c r="AB260" s="171"/>
      <c r="AC260" s="208" t="s">
        <v>1364</v>
      </c>
    </row>
    <row r="261" spans="1:29" ht="15.75" customHeight="1" x14ac:dyDescent="0.2">
      <c r="A261" s="174">
        <v>43264</v>
      </c>
      <c r="B261" s="175" t="s">
        <v>247</v>
      </c>
      <c r="C261" s="177" t="s">
        <v>504</v>
      </c>
      <c r="D261" s="183"/>
      <c r="E261" s="179"/>
      <c r="F261" s="170"/>
      <c r="G261" s="170"/>
      <c r="H261" s="169" t="s">
        <v>1031</v>
      </c>
      <c r="I261" s="180">
        <v>43304</v>
      </c>
      <c r="J261" s="87" t="s">
        <v>30</v>
      </c>
      <c r="L261" s="170"/>
      <c r="M261" s="169"/>
      <c r="N261" s="169"/>
      <c r="O261" s="170"/>
      <c r="P261" s="170"/>
      <c r="Q261" s="170"/>
      <c r="R261" s="170"/>
      <c r="S261" s="180">
        <v>43308</v>
      </c>
      <c r="T261" s="187"/>
      <c r="U261" s="170"/>
      <c r="V261" s="198">
        <v>1398</v>
      </c>
      <c r="W261" s="168"/>
      <c r="X261" s="169"/>
      <c r="Y261" s="204">
        <v>0</v>
      </c>
      <c r="Z261" s="201">
        <v>1398</v>
      </c>
      <c r="AA261" s="169" t="s">
        <v>39</v>
      </c>
      <c r="AB261" s="171"/>
      <c r="AC261" s="208" t="s">
        <v>1348</v>
      </c>
    </row>
    <row r="262" spans="1:29" ht="15.75" customHeight="1" x14ac:dyDescent="0.2">
      <c r="A262" s="174">
        <v>43237</v>
      </c>
      <c r="B262" s="176">
        <v>29864031</v>
      </c>
      <c r="C262" s="177" t="s">
        <v>505</v>
      </c>
      <c r="D262" s="179"/>
      <c r="E262" s="179"/>
      <c r="F262" s="170"/>
      <c r="G262" s="170"/>
      <c r="H262" s="169" t="s">
        <v>1032</v>
      </c>
      <c r="I262" s="180">
        <v>43255</v>
      </c>
      <c r="J262" s="87" t="s">
        <v>30</v>
      </c>
      <c r="K262" s="183" t="s">
        <v>31</v>
      </c>
      <c r="L262" s="170"/>
      <c r="M262" s="169"/>
      <c r="N262" s="169"/>
      <c r="O262" s="170"/>
      <c r="P262" s="170"/>
      <c r="Q262" s="170"/>
      <c r="R262" s="170"/>
      <c r="S262" s="180">
        <v>43309</v>
      </c>
      <c r="T262" s="187"/>
      <c r="U262" s="170"/>
      <c r="V262" s="198">
        <v>3522.73</v>
      </c>
      <c r="W262" s="168"/>
      <c r="X262" s="169"/>
      <c r="Y262" s="204">
        <v>1761.37</v>
      </c>
      <c r="Z262" s="201">
        <v>1761.36</v>
      </c>
      <c r="AA262" s="169" t="s">
        <v>39</v>
      </c>
      <c r="AB262" s="171"/>
      <c r="AC262" s="208" t="s">
        <v>1357</v>
      </c>
    </row>
    <row r="263" spans="1:29" ht="15.75" customHeight="1" x14ac:dyDescent="0.2">
      <c r="A263" s="174">
        <v>43290</v>
      </c>
      <c r="B263" s="175" t="s">
        <v>247</v>
      </c>
      <c r="C263" s="177" t="s">
        <v>506</v>
      </c>
      <c r="D263" s="179"/>
      <c r="E263" s="179"/>
      <c r="F263" s="170"/>
      <c r="G263" s="170"/>
      <c r="H263" s="169" t="s">
        <v>1033</v>
      </c>
      <c r="I263" s="180">
        <v>43298</v>
      </c>
      <c r="J263" s="87" t="s">
        <v>30</v>
      </c>
      <c r="L263" s="170"/>
      <c r="M263" s="169"/>
      <c r="N263" s="169"/>
      <c r="O263" s="170"/>
      <c r="P263" s="170"/>
      <c r="Q263" s="170"/>
      <c r="R263" s="170"/>
      <c r="S263" s="180">
        <v>43309</v>
      </c>
      <c r="T263" s="187"/>
      <c r="U263" s="170"/>
      <c r="V263" s="198">
        <v>3000</v>
      </c>
      <c r="W263" s="168"/>
      <c r="X263" s="169"/>
      <c r="Y263" s="204">
        <v>0</v>
      </c>
      <c r="Z263" s="201">
        <v>3000</v>
      </c>
      <c r="AA263" s="169" t="s">
        <v>39</v>
      </c>
      <c r="AB263" s="171"/>
      <c r="AC263" s="208" t="s">
        <v>1354</v>
      </c>
    </row>
    <row r="264" spans="1:29" ht="15.75" customHeight="1" x14ac:dyDescent="0.2">
      <c r="A264" s="174">
        <v>43291</v>
      </c>
      <c r="B264" s="175" t="s">
        <v>247</v>
      </c>
      <c r="C264" s="177" t="s">
        <v>507</v>
      </c>
      <c r="D264" s="179"/>
      <c r="E264" s="179"/>
      <c r="F264" s="170"/>
      <c r="G264" s="170"/>
      <c r="H264" s="169" t="s">
        <v>1034</v>
      </c>
      <c r="I264" s="180">
        <v>43318</v>
      </c>
      <c r="J264" s="87" t="s">
        <v>30</v>
      </c>
      <c r="L264" s="170"/>
      <c r="M264" s="169"/>
      <c r="N264" s="169"/>
      <c r="O264" s="170"/>
      <c r="P264" s="170"/>
      <c r="Q264" s="170"/>
      <c r="R264" s="170"/>
      <c r="S264" s="180">
        <v>43311</v>
      </c>
      <c r="T264" s="187"/>
      <c r="U264" s="170"/>
      <c r="V264" s="198">
        <v>908.88</v>
      </c>
      <c r="W264" s="168"/>
      <c r="X264" s="169"/>
      <c r="Y264" s="204">
        <v>0</v>
      </c>
      <c r="Z264" s="201">
        <v>908.88</v>
      </c>
      <c r="AA264" s="169" t="s">
        <v>39</v>
      </c>
      <c r="AB264" s="171"/>
      <c r="AC264" s="208" t="s">
        <v>1349</v>
      </c>
    </row>
    <row r="265" spans="1:29" ht="15.75" customHeight="1" x14ac:dyDescent="0.2">
      <c r="A265" s="174">
        <v>43291</v>
      </c>
      <c r="B265" s="175" t="s">
        <v>247</v>
      </c>
      <c r="C265" s="177" t="s">
        <v>508</v>
      </c>
      <c r="D265" s="179"/>
      <c r="E265" s="179"/>
      <c r="F265" s="170"/>
      <c r="G265" s="170"/>
      <c r="H265" s="169" t="s">
        <v>1035</v>
      </c>
      <c r="I265" s="180">
        <v>43327</v>
      </c>
      <c r="J265" s="87" t="s">
        <v>30</v>
      </c>
      <c r="L265" s="170"/>
      <c r="M265" s="169"/>
      <c r="N265" s="169"/>
      <c r="O265" s="170"/>
      <c r="P265" s="170"/>
      <c r="Q265" s="170"/>
      <c r="R265" s="170"/>
      <c r="S265" s="180">
        <v>43311</v>
      </c>
      <c r="T265" s="187"/>
      <c r="U265" s="170"/>
      <c r="V265" s="198">
        <v>1817.76</v>
      </c>
      <c r="W265" s="168"/>
      <c r="X265" s="169" t="s">
        <v>144</v>
      </c>
      <c r="Y265" s="204">
        <v>0</v>
      </c>
      <c r="Z265" s="201">
        <v>1817.76</v>
      </c>
      <c r="AA265" s="169" t="s">
        <v>39</v>
      </c>
      <c r="AB265" s="171"/>
      <c r="AC265" s="208" t="s">
        <v>1348</v>
      </c>
    </row>
    <row r="266" spans="1:29" ht="15.75" customHeight="1" x14ac:dyDescent="0.2">
      <c r="A266" s="174">
        <v>43234</v>
      </c>
      <c r="B266" s="175" t="s">
        <v>247</v>
      </c>
      <c r="C266" s="177" t="s">
        <v>509</v>
      </c>
      <c r="D266" s="179"/>
      <c r="E266" s="179"/>
      <c r="F266" s="170"/>
      <c r="G266" s="170"/>
      <c r="H266" s="169" t="s">
        <v>1036</v>
      </c>
      <c r="I266" s="180">
        <v>43256</v>
      </c>
      <c r="J266" s="87" t="s">
        <v>30</v>
      </c>
      <c r="L266" s="170"/>
      <c r="M266" s="169"/>
      <c r="N266" s="169"/>
      <c r="O266" s="170"/>
      <c r="P266" s="170"/>
      <c r="Q266" s="170"/>
      <c r="R266" s="170"/>
      <c r="S266" s="180">
        <v>43311</v>
      </c>
      <c r="T266" s="187"/>
      <c r="U266" s="170"/>
      <c r="V266" s="198">
        <v>2263.12</v>
      </c>
      <c r="W266" s="168"/>
      <c r="X266" s="169"/>
      <c r="Y266" s="204">
        <v>0</v>
      </c>
      <c r="Z266" s="201">
        <v>2263.12</v>
      </c>
      <c r="AA266" s="169" t="s">
        <v>39</v>
      </c>
      <c r="AB266" s="171"/>
      <c r="AC266" s="208" t="s">
        <v>1361</v>
      </c>
    </row>
    <row r="267" spans="1:29" ht="15.75" customHeight="1" x14ac:dyDescent="0.2">
      <c r="A267" s="174">
        <v>43289</v>
      </c>
      <c r="B267" s="175" t="s">
        <v>247</v>
      </c>
      <c r="C267" s="177" t="s">
        <v>510</v>
      </c>
      <c r="D267" s="179"/>
      <c r="E267" s="179"/>
      <c r="F267" s="170"/>
      <c r="G267" s="170"/>
      <c r="H267" s="169" t="s">
        <v>1037</v>
      </c>
      <c r="I267" s="180">
        <v>43308</v>
      </c>
      <c r="J267" s="87" t="s">
        <v>30</v>
      </c>
      <c r="L267" s="170"/>
      <c r="M267" s="169"/>
      <c r="N267" s="169"/>
      <c r="O267" s="170"/>
      <c r="P267" s="170"/>
      <c r="Q267" s="170"/>
      <c r="R267" s="170"/>
      <c r="S267" s="180">
        <v>43311</v>
      </c>
      <c r="T267" s="187"/>
      <c r="U267" s="170"/>
      <c r="V267" s="198">
        <v>3329.19</v>
      </c>
      <c r="W267" s="168"/>
      <c r="X267" s="169"/>
      <c r="Y267" s="204">
        <v>0</v>
      </c>
      <c r="Z267" s="201">
        <v>3329.19</v>
      </c>
      <c r="AA267" s="169" t="s">
        <v>39</v>
      </c>
      <c r="AB267" s="171"/>
      <c r="AC267" s="208" t="s">
        <v>1349</v>
      </c>
    </row>
    <row r="268" spans="1:29" ht="15.75" customHeight="1" x14ac:dyDescent="0.2">
      <c r="A268" s="174">
        <v>43273</v>
      </c>
      <c r="B268" s="175" t="s">
        <v>247</v>
      </c>
      <c r="C268" s="177" t="s">
        <v>511</v>
      </c>
      <c r="D268" s="179"/>
      <c r="E268" s="179"/>
      <c r="F268" s="170"/>
      <c r="G268" s="170"/>
      <c r="H268" s="169" t="s">
        <v>1038</v>
      </c>
      <c r="I268" s="180">
        <v>43299</v>
      </c>
      <c r="J268" s="87" t="s">
        <v>30</v>
      </c>
      <c r="L268" s="170"/>
      <c r="M268" s="169"/>
      <c r="N268" s="169"/>
      <c r="O268" s="170"/>
      <c r="P268" s="170"/>
      <c r="Q268" s="170"/>
      <c r="R268" s="170"/>
      <c r="S268" s="180">
        <v>43313</v>
      </c>
      <c r="T268" s="187"/>
      <c r="U268" s="170"/>
      <c r="V268" s="198">
        <v>3000</v>
      </c>
      <c r="W268" s="168"/>
      <c r="X268" s="169"/>
      <c r="Y268" s="204">
        <v>0</v>
      </c>
      <c r="Z268" s="201">
        <v>3000</v>
      </c>
      <c r="AA268" s="169" t="s">
        <v>39</v>
      </c>
      <c r="AB268" s="171"/>
      <c r="AC268" s="208" t="s">
        <v>1365</v>
      </c>
    </row>
    <row r="269" spans="1:29" ht="15.75" customHeight="1" x14ac:dyDescent="0.2">
      <c r="A269" s="174">
        <v>43306</v>
      </c>
      <c r="B269" s="175" t="s">
        <v>247</v>
      </c>
      <c r="C269" s="177" t="s">
        <v>512</v>
      </c>
      <c r="D269" s="179"/>
      <c r="E269" s="179"/>
      <c r="F269" s="170"/>
      <c r="G269" s="170"/>
      <c r="H269" s="169" t="s">
        <v>1039</v>
      </c>
      <c r="I269" s="180">
        <v>43435</v>
      </c>
      <c r="J269" s="87" t="s">
        <v>30</v>
      </c>
      <c r="L269" s="170"/>
      <c r="M269" s="169"/>
      <c r="N269" s="169"/>
      <c r="O269" s="170"/>
      <c r="P269" s="170"/>
      <c r="Q269" s="170"/>
      <c r="R269" s="170"/>
      <c r="S269" s="180">
        <v>43318</v>
      </c>
      <c r="T269" s="187"/>
      <c r="U269" s="170"/>
      <c r="V269" s="198">
        <v>1189.2</v>
      </c>
      <c r="W269" s="168"/>
      <c r="X269" s="169"/>
      <c r="Y269" s="204">
        <v>0</v>
      </c>
      <c r="Z269" s="201">
        <v>1189.2</v>
      </c>
      <c r="AA269" s="169" t="s">
        <v>39</v>
      </c>
      <c r="AB269" s="171"/>
      <c r="AC269" s="208" t="s">
        <v>1356</v>
      </c>
    </row>
    <row r="270" spans="1:29" ht="15.75" customHeight="1" x14ac:dyDescent="0.2">
      <c r="A270" s="174">
        <v>43080</v>
      </c>
      <c r="B270" s="175" t="s">
        <v>247</v>
      </c>
      <c r="C270" s="177" t="s">
        <v>513</v>
      </c>
      <c r="D270" s="179"/>
      <c r="E270" s="179"/>
      <c r="F270" s="170"/>
      <c r="G270" s="170"/>
      <c r="H270" s="169" t="s">
        <v>1040</v>
      </c>
      <c r="I270" s="180">
        <v>43216</v>
      </c>
      <c r="J270" s="87" t="s">
        <v>30</v>
      </c>
      <c r="K270" s="183" t="s">
        <v>31</v>
      </c>
      <c r="L270" s="170"/>
      <c r="M270" s="169"/>
      <c r="N270" s="169"/>
      <c r="O270" s="170"/>
      <c r="P270" s="170"/>
      <c r="Q270" s="170"/>
      <c r="R270" s="170"/>
      <c r="S270" s="180">
        <v>43318</v>
      </c>
      <c r="T270" s="187"/>
      <c r="U270" s="170"/>
      <c r="V270" s="198">
        <v>2286.94</v>
      </c>
      <c r="W270" s="168"/>
      <c r="X270" s="169"/>
      <c r="Y270" s="204">
        <v>1143.47</v>
      </c>
      <c r="Z270" s="201">
        <v>1143.47</v>
      </c>
      <c r="AA270" s="169" t="s">
        <v>39</v>
      </c>
      <c r="AB270" s="171"/>
      <c r="AC270" s="208" t="s">
        <v>1347</v>
      </c>
    </row>
    <row r="271" spans="1:29" ht="15.75" customHeight="1" x14ac:dyDescent="0.2">
      <c r="A271" s="174">
        <v>43221</v>
      </c>
      <c r="B271" s="175" t="s">
        <v>247</v>
      </c>
      <c r="C271" s="177" t="s">
        <v>514</v>
      </c>
      <c r="D271" s="179"/>
      <c r="E271" s="179"/>
      <c r="F271" s="170"/>
      <c r="G271" s="170"/>
      <c r="H271" s="169" t="s">
        <v>1041</v>
      </c>
      <c r="I271" s="180">
        <v>43290</v>
      </c>
      <c r="J271" s="87" t="s">
        <v>30</v>
      </c>
      <c r="L271" s="170"/>
      <c r="M271" s="169"/>
      <c r="N271" s="169"/>
      <c r="O271" s="170"/>
      <c r="P271" s="170"/>
      <c r="Q271" s="170"/>
      <c r="R271" s="170"/>
      <c r="S271" s="180">
        <v>43318</v>
      </c>
      <c r="T271" s="187"/>
      <c r="U271" s="170"/>
      <c r="V271" s="198">
        <v>2286.94</v>
      </c>
      <c r="W271" s="168"/>
      <c r="X271" s="169"/>
      <c r="Y271" s="204">
        <v>0</v>
      </c>
      <c r="Z271" s="201">
        <v>2286.94</v>
      </c>
      <c r="AA271" s="169" t="s">
        <v>39</v>
      </c>
      <c r="AB271" s="171"/>
      <c r="AC271" s="208" t="s">
        <v>1364</v>
      </c>
    </row>
    <row r="272" spans="1:29" ht="15.75" customHeight="1" x14ac:dyDescent="0.2">
      <c r="A272" s="174">
        <v>43301</v>
      </c>
      <c r="B272" s="175" t="s">
        <v>247</v>
      </c>
      <c r="C272" s="177" t="s">
        <v>515</v>
      </c>
      <c r="D272" s="179"/>
      <c r="E272" s="179"/>
      <c r="F272" s="170"/>
      <c r="G272" s="170"/>
      <c r="H272" s="169" t="s">
        <v>1042</v>
      </c>
      <c r="I272" s="180">
        <v>43318</v>
      </c>
      <c r="J272" s="87" t="s">
        <v>30</v>
      </c>
      <c r="L272" s="170"/>
      <c r="M272" s="169"/>
      <c r="N272" s="169"/>
      <c r="O272" s="170"/>
      <c r="P272" s="170"/>
      <c r="Q272" s="170"/>
      <c r="R272" s="170"/>
      <c r="S272" s="180">
        <v>43319</v>
      </c>
      <c r="T272" s="187"/>
      <c r="U272" s="170"/>
      <c r="V272" s="198">
        <v>3659.09</v>
      </c>
      <c r="W272" s="168"/>
      <c r="X272" s="169" t="s">
        <v>144</v>
      </c>
      <c r="Y272" s="204">
        <v>0</v>
      </c>
      <c r="Z272" s="201">
        <v>3659.09</v>
      </c>
      <c r="AA272" s="169" t="s">
        <v>39</v>
      </c>
      <c r="AB272" s="171"/>
      <c r="AC272" s="208" t="s">
        <v>1349</v>
      </c>
    </row>
    <row r="273" spans="1:29" ht="15.75" customHeight="1" x14ac:dyDescent="0.2">
      <c r="A273" s="174">
        <v>43296</v>
      </c>
      <c r="B273" s="175" t="s">
        <v>247</v>
      </c>
      <c r="C273" s="177" t="s">
        <v>516</v>
      </c>
      <c r="D273" s="179"/>
      <c r="E273" s="179"/>
      <c r="F273" s="170"/>
      <c r="G273" s="170"/>
      <c r="H273" s="169" t="s">
        <v>1043</v>
      </c>
      <c r="I273" s="180">
        <v>43300</v>
      </c>
      <c r="J273" s="87" t="s">
        <v>30</v>
      </c>
      <c r="L273" s="170"/>
      <c r="M273" s="169"/>
      <c r="N273" s="169"/>
      <c r="O273" s="170"/>
      <c r="P273" s="170"/>
      <c r="Q273" s="170"/>
      <c r="R273" s="170"/>
      <c r="S273" s="180">
        <v>43319</v>
      </c>
      <c r="T273" s="187"/>
      <c r="U273" s="170"/>
      <c r="V273" s="198">
        <v>2270.1999999999998</v>
      </c>
      <c r="W273" s="168"/>
      <c r="X273" s="169"/>
      <c r="Y273" s="204">
        <v>0</v>
      </c>
      <c r="Z273" s="201">
        <v>2270.1999999999998</v>
      </c>
      <c r="AA273" s="169" t="s">
        <v>39</v>
      </c>
      <c r="AB273" s="171"/>
      <c r="AC273" s="208" t="s">
        <v>1356</v>
      </c>
    </row>
    <row r="274" spans="1:29" ht="15.75" customHeight="1" x14ac:dyDescent="0.2">
      <c r="A274" s="174">
        <v>43292</v>
      </c>
      <c r="B274" s="175" t="s">
        <v>247</v>
      </c>
      <c r="C274" s="177" t="s">
        <v>517</v>
      </c>
      <c r="D274" s="179"/>
      <c r="E274" s="179"/>
      <c r="F274" s="170"/>
      <c r="G274" s="170"/>
      <c r="H274" s="169" t="s">
        <v>1044</v>
      </c>
      <c r="I274" s="180">
        <v>43341</v>
      </c>
      <c r="J274" s="87" t="s">
        <v>30</v>
      </c>
      <c r="L274" s="170"/>
      <c r="M274" s="169"/>
      <c r="N274" s="169"/>
      <c r="O274" s="170"/>
      <c r="P274" s="170"/>
      <c r="Q274" s="170"/>
      <c r="R274" s="170"/>
      <c r="S274" s="180">
        <v>43319</v>
      </c>
      <c r="T274" s="187"/>
      <c r="U274" s="170"/>
      <c r="V274" s="198">
        <v>1215</v>
      </c>
      <c r="W274" s="168"/>
      <c r="X274" s="169" t="s">
        <v>147</v>
      </c>
      <c r="Y274" s="204">
        <v>0</v>
      </c>
      <c r="Z274" s="201">
        <v>1215</v>
      </c>
      <c r="AA274" s="169" t="s">
        <v>39</v>
      </c>
      <c r="AB274" s="171"/>
      <c r="AC274" s="208" t="s">
        <v>1346</v>
      </c>
    </row>
    <row r="275" spans="1:29" ht="15.75" customHeight="1" x14ac:dyDescent="0.2">
      <c r="A275" s="174">
        <v>43244</v>
      </c>
      <c r="B275" s="175" t="s">
        <v>247</v>
      </c>
      <c r="C275" s="177" t="s">
        <v>518</v>
      </c>
      <c r="D275" s="179"/>
      <c r="E275" s="179"/>
      <c r="F275" s="170"/>
      <c r="G275" s="170"/>
      <c r="H275" s="169" t="s">
        <v>1045</v>
      </c>
      <c r="I275" s="180">
        <v>43271</v>
      </c>
      <c r="J275" s="87" t="s">
        <v>30</v>
      </c>
      <c r="L275" s="170"/>
      <c r="M275" s="169"/>
      <c r="N275" s="169"/>
      <c r="O275" s="170"/>
      <c r="P275" s="170"/>
      <c r="Q275" s="170"/>
      <c r="R275" s="170"/>
      <c r="S275" s="180">
        <v>43319</v>
      </c>
      <c r="T275" s="187"/>
      <c r="U275" s="170"/>
      <c r="V275" s="198">
        <v>1418.87</v>
      </c>
      <c r="W275" s="168"/>
      <c r="X275" s="169"/>
      <c r="Y275" s="204">
        <v>0</v>
      </c>
      <c r="Z275" s="201">
        <v>1418.87</v>
      </c>
      <c r="AA275" s="169" t="s">
        <v>39</v>
      </c>
      <c r="AB275" s="171"/>
      <c r="AC275" s="208" t="s">
        <v>1365</v>
      </c>
    </row>
    <row r="276" spans="1:29" ht="15.75" customHeight="1" x14ac:dyDescent="0.2">
      <c r="A276" s="174">
        <v>43286</v>
      </c>
      <c r="B276" s="175" t="s">
        <v>247</v>
      </c>
      <c r="C276" s="177" t="s">
        <v>519</v>
      </c>
      <c r="D276" s="179"/>
      <c r="E276" s="179"/>
      <c r="F276" s="170"/>
      <c r="G276" s="170"/>
      <c r="H276" s="169" t="s">
        <v>1046</v>
      </c>
      <c r="I276" s="180">
        <v>43299</v>
      </c>
      <c r="J276" s="87" t="s">
        <v>30</v>
      </c>
      <c r="L276" s="170"/>
      <c r="M276" s="169"/>
      <c r="N276" s="169"/>
      <c r="O276" s="170"/>
      <c r="P276" s="170"/>
      <c r="Q276" s="170"/>
      <c r="R276" s="170"/>
      <c r="S276" s="180">
        <v>43319</v>
      </c>
      <c r="T276" s="187"/>
      <c r="U276" s="170"/>
      <c r="V276" s="198">
        <v>2270.1999999999998</v>
      </c>
      <c r="W276" s="168"/>
      <c r="X276" s="169"/>
      <c r="Y276" s="204">
        <v>0</v>
      </c>
      <c r="Z276" s="201">
        <v>2270.1999999999998</v>
      </c>
      <c r="AA276" s="169" t="s">
        <v>39</v>
      </c>
      <c r="AB276" s="171"/>
      <c r="AC276" s="208" t="s">
        <v>1351</v>
      </c>
    </row>
    <row r="277" spans="1:29" ht="15.75" customHeight="1" x14ac:dyDescent="0.2">
      <c r="A277" s="174">
        <v>43123</v>
      </c>
      <c r="B277" s="175" t="s">
        <v>247</v>
      </c>
      <c r="C277" s="184" t="s">
        <v>520</v>
      </c>
      <c r="D277" s="179"/>
      <c r="E277" s="179"/>
      <c r="F277" s="170"/>
      <c r="G277" s="170"/>
      <c r="H277" s="169" t="s">
        <v>1047</v>
      </c>
      <c r="I277" s="180">
        <v>43192</v>
      </c>
      <c r="J277" s="87" t="s">
        <v>30</v>
      </c>
      <c r="L277" s="170"/>
      <c r="M277" s="169"/>
      <c r="N277" s="169"/>
      <c r="O277" s="170"/>
      <c r="P277" s="170"/>
      <c r="Q277" s="170"/>
      <c r="R277" s="170"/>
      <c r="S277" s="180">
        <v>43319</v>
      </c>
      <c r="T277" s="187"/>
      <c r="U277" s="170"/>
      <c r="V277" s="198">
        <v>3641.78</v>
      </c>
      <c r="W277" s="168"/>
      <c r="X277" s="169"/>
      <c r="Y277" s="204">
        <v>0</v>
      </c>
      <c r="Z277" s="201">
        <v>3641.78</v>
      </c>
      <c r="AA277" s="169" t="s">
        <v>39</v>
      </c>
      <c r="AB277" s="171"/>
      <c r="AC277" s="208" t="s">
        <v>1351</v>
      </c>
    </row>
    <row r="278" spans="1:29" ht="15.75" customHeight="1" x14ac:dyDescent="0.2">
      <c r="A278" s="174">
        <v>43278</v>
      </c>
      <c r="B278" s="175" t="s">
        <v>247</v>
      </c>
      <c r="C278" s="177" t="s">
        <v>521</v>
      </c>
      <c r="D278" s="179"/>
      <c r="E278" s="179"/>
      <c r="F278" s="170"/>
      <c r="G278" s="170"/>
      <c r="H278" s="169" t="s">
        <v>1048</v>
      </c>
      <c r="I278" s="180">
        <v>43281</v>
      </c>
      <c r="J278" s="87" t="s">
        <v>30</v>
      </c>
      <c r="L278" s="170"/>
      <c r="M278" s="169"/>
      <c r="N278" s="169"/>
      <c r="O278" s="170"/>
      <c r="P278" s="170"/>
      <c r="Q278" s="170"/>
      <c r="R278" s="170"/>
      <c r="S278" s="180">
        <v>43319</v>
      </c>
      <c r="T278" s="187"/>
      <c r="U278" s="170"/>
      <c r="V278" s="198">
        <v>2648.56</v>
      </c>
      <c r="W278" s="168"/>
      <c r="X278" s="169"/>
      <c r="Y278" s="204">
        <v>0</v>
      </c>
      <c r="Z278" s="201">
        <v>2648.56</v>
      </c>
      <c r="AA278" s="169" t="s">
        <v>39</v>
      </c>
      <c r="AB278" s="171"/>
      <c r="AC278" s="208" t="s">
        <v>1359</v>
      </c>
    </row>
    <row r="279" spans="1:29" ht="15.75" customHeight="1" x14ac:dyDescent="0.2">
      <c r="A279" s="174">
        <v>43263</v>
      </c>
      <c r="B279" s="176">
        <v>30139442</v>
      </c>
      <c r="C279" s="177" t="s">
        <v>522</v>
      </c>
      <c r="D279" s="179"/>
      <c r="E279" s="179"/>
      <c r="F279" s="170"/>
      <c r="G279" s="170"/>
      <c r="H279" s="169" t="s">
        <v>1049</v>
      </c>
      <c r="I279" s="180">
        <v>43321</v>
      </c>
      <c r="J279" s="87" t="s">
        <v>30</v>
      </c>
      <c r="K279" s="183" t="s">
        <v>31</v>
      </c>
      <c r="L279" s="170"/>
      <c r="M279" s="169"/>
      <c r="N279" s="169"/>
      <c r="O279" s="170"/>
      <c r="P279" s="170"/>
      <c r="Q279" s="170"/>
      <c r="R279" s="170"/>
      <c r="S279" s="180">
        <v>43319</v>
      </c>
      <c r="T279" s="187"/>
      <c r="U279" s="170"/>
      <c r="V279" s="198">
        <v>2837.74</v>
      </c>
      <c r="W279" s="168"/>
      <c r="X279" s="169"/>
      <c r="Y279" s="204">
        <v>1418.87</v>
      </c>
      <c r="Z279" s="201">
        <v>1418.87</v>
      </c>
      <c r="AA279" s="169" t="s">
        <v>39</v>
      </c>
      <c r="AB279" s="171"/>
      <c r="AC279" s="208" t="s">
        <v>1364</v>
      </c>
    </row>
    <row r="280" spans="1:29" ht="15.75" customHeight="1" x14ac:dyDescent="0.2">
      <c r="A280" s="174">
        <v>43290</v>
      </c>
      <c r="B280" s="175" t="s">
        <v>247</v>
      </c>
      <c r="C280" s="177" t="s">
        <v>523</v>
      </c>
      <c r="D280" s="179"/>
      <c r="E280" s="179"/>
      <c r="F280" s="170"/>
      <c r="G280" s="170"/>
      <c r="H280" s="169" t="s">
        <v>1050</v>
      </c>
      <c r="I280" s="180">
        <v>43325</v>
      </c>
      <c r="J280" s="87" t="s">
        <v>30</v>
      </c>
      <c r="L280" s="170"/>
      <c r="M280" s="169"/>
      <c r="N280" s="169"/>
      <c r="O280" s="170"/>
      <c r="P280" s="170"/>
      <c r="Q280" s="170"/>
      <c r="R280" s="170"/>
      <c r="S280" s="180">
        <v>43320</v>
      </c>
      <c r="T280" s="187"/>
      <c r="U280" s="170"/>
      <c r="V280" s="198">
        <v>4500</v>
      </c>
      <c r="W280" s="168"/>
      <c r="X280" s="189"/>
      <c r="Y280" s="204">
        <v>0</v>
      </c>
      <c r="Z280" s="201">
        <v>4500</v>
      </c>
      <c r="AA280" s="169" t="s">
        <v>39</v>
      </c>
      <c r="AB280" s="171"/>
      <c r="AC280" s="208" t="s">
        <v>1353</v>
      </c>
    </row>
    <row r="281" spans="1:29" ht="15.75" customHeight="1" x14ac:dyDescent="0.2">
      <c r="A281" s="174">
        <v>43232</v>
      </c>
      <c r="B281" s="176">
        <v>29752866</v>
      </c>
      <c r="C281" s="177" t="s">
        <v>524</v>
      </c>
      <c r="D281" s="179"/>
      <c r="E281" s="179"/>
      <c r="F281" s="170"/>
      <c r="G281" s="170"/>
      <c r="H281" s="169" t="s">
        <v>1051</v>
      </c>
      <c r="I281" s="180">
        <v>43232</v>
      </c>
      <c r="J281" s="87" t="s">
        <v>30</v>
      </c>
      <c r="K281" s="183" t="s">
        <v>31</v>
      </c>
      <c r="L281" s="170"/>
      <c r="M281" s="169"/>
      <c r="N281" s="169"/>
      <c r="O281" s="170"/>
      <c r="P281" s="170"/>
      <c r="Q281" s="170"/>
      <c r="R281" s="170"/>
      <c r="S281" s="180">
        <v>43327</v>
      </c>
      <c r="T281" s="187"/>
      <c r="U281" s="170"/>
      <c r="V281" s="198">
        <v>2319.6</v>
      </c>
      <c r="W281" s="168"/>
      <c r="X281" s="169"/>
      <c r="Y281" s="204">
        <v>1159.8</v>
      </c>
      <c r="Z281" s="201">
        <v>1159.8</v>
      </c>
      <c r="AA281" s="169" t="s">
        <v>39</v>
      </c>
      <c r="AB281" s="192"/>
      <c r="AC281" s="208" t="s">
        <v>1347</v>
      </c>
    </row>
    <row r="282" spans="1:29" ht="15.75" customHeight="1" x14ac:dyDescent="0.2">
      <c r="A282" s="174">
        <v>43319</v>
      </c>
      <c r="B282" s="175" t="s">
        <v>247</v>
      </c>
      <c r="C282" s="177" t="s">
        <v>525</v>
      </c>
      <c r="D282" s="183"/>
      <c r="E282" s="179"/>
      <c r="F282" s="170"/>
      <c r="G282" s="170"/>
      <c r="H282" s="169" t="s">
        <v>1052</v>
      </c>
      <c r="I282" s="180">
        <v>43341</v>
      </c>
      <c r="J282" s="87" t="s">
        <v>30</v>
      </c>
      <c r="L282" s="170"/>
      <c r="M282" s="169"/>
      <c r="N282" s="169"/>
      <c r="O282" s="170"/>
      <c r="P282" s="170"/>
      <c r="Q282" s="170"/>
      <c r="R282" s="170"/>
      <c r="S282" s="180">
        <v>43327</v>
      </c>
      <c r="T282" s="187"/>
      <c r="U282" s="170"/>
      <c r="V282" s="198">
        <v>1530</v>
      </c>
      <c r="W282" s="168"/>
      <c r="X282" s="169" t="s">
        <v>147</v>
      </c>
      <c r="Y282" s="204">
        <v>0</v>
      </c>
      <c r="Z282" s="201">
        <v>1530</v>
      </c>
      <c r="AA282" s="169" t="s">
        <v>39</v>
      </c>
      <c r="AB282" s="171"/>
      <c r="AC282" s="208" t="s">
        <v>1355</v>
      </c>
    </row>
    <row r="283" spans="1:29" ht="15.75" customHeight="1" x14ac:dyDescent="0.2">
      <c r="A283" s="174">
        <v>43311</v>
      </c>
      <c r="B283" s="175" t="s">
        <v>247</v>
      </c>
      <c r="C283" s="177" t="s">
        <v>526</v>
      </c>
      <c r="D283" s="179"/>
      <c r="E283" s="179"/>
      <c r="F283" s="170"/>
      <c r="G283" s="170"/>
      <c r="H283" s="169" t="s">
        <v>1053</v>
      </c>
      <c r="I283" s="180">
        <v>43316</v>
      </c>
      <c r="J283" s="87" t="s">
        <v>30</v>
      </c>
      <c r="L283" s="170"/>
      <c r="M283" s="169"/>
      <c r="N283" s="169"/>
      <c r="O283" s="170"/>
      <c r="P283" s="170"/>
      <c r="Q283" s="170"/>
      <c r="R283" s="170"/>
      <c r="S283" s="180">
        <v>43328</v>
      </c>
      <c r="T283" s="187"/>
      <c r="U283" s="170"/>
      <c r="V283" s="198">
        <v>1608</v>
      </c>
      <c r="W283" s="168"/>
      <c r="X283" s="169" t="s">
        <v>146</v>
      </c>
      <c r="Y283" s="204">
        <v>0</v>
      </c>
      <c r="Z283" s="201">
        <v>1608</v>
      </c>
      <c r="AA283" s="169" t="s">
        <v>39</v>
      </c>
      <c r="AB283" s="171"/>
      <c r="AC283" s="208" t="s">
        <v>1355</v>
      </c>
    </row>
    <row r="284" spans="1:29" ht="15.75" customHeight="1" x14ac:dyDescent="0.2">
      <c r="A284" s="174">
        <v>43318</v>
      </c>
      <c r="B284" s="175" t="s">
        <v>247</v>
      </c>
      <c r="C284" s="177" t="s">
        <v>527</v>
      </c>
      <c r="D284" s="183"/>
      <c r="E284" s="179"/>
      <c r="F284" s="170"/>
      <c r="G284" s="170"/>
      <c r="H284" s="169" t="s">
        <v>1054</v>
      </c>
      <c r="I284" s="180">
        <v>43336</v>
      </c>
      <c r="J284" s="87" t="s">
        <v>30</v>
      </c>
      <c r="L284" s="170"/>
      <c r="M284" s="169"/>
      <c r="N284" s="169"/>
      <c r="O284" s="170"/>
      <c r="P284" s="170"/>
      <c r="Q284" s="170"/>
      <c r="R284" s="170"/>
      <c r="S284" s="180">
        <v>43329</v>
      </c>
      <c r="T284" s="187"/>
      <c r="U284" s="170"/>
      <c r="V284" s="198">
        <v>1398</v>
      </c>
      <c r="W284" s="168"/>
      <c r="X284" s="169"/>
      <c r="Y284" s="204">
        <v>0</v>
      </c>
      <c r="Z284" s="201">
        <v>1398</v>
      </c>
      <c r="AA284" s="169" t="s">
        <v>39</v>
      </c>
      <c r="AB284" s="171"/>
      <c r="AC284" s="208" t="s">
        <v>1353</v>
      </c>
    </row>
    <row r="285" spans="1:29" ht="15.75" customHeight="1" x14ac:dyDescent="0.2">
      <c r="A285" s="174">
        <v>43207</v>
      </c>
      <c r="B285" s="175" t="s">
        <v>247</v>
      </c>
      <c r="C285" s="177" t="s">
        <v>528</v>
      </c>
      <c r="D285" s="179"/>
      <c r="E285" s="179"/>
      <c r="F285" s="170"/>
      <c r="G285" s="170"/>
      <c r="H285" s="169" t="s">
        <v>1055</v>
      </c>
      <c r="I285" s="180">
        <v>43344</v>
      </c>
      <c r="J285" s="87" t="s">
        <v>30</v>
      </c>
      <c r="L285" s="170"/>
      <c r="M285" s="169"/>
      <c r="N285" s="169"/>
      <c r="O285" s="170"/>
      <c r="P285" s="170"/>
      <c r="Q285" s="170"/>
      <c r="R285" s="170"/>
      <c r="S285" s="180">
        <v>43332</v>
      </c>
      <c r="T285" s="187"/>
      <c r="U285" s="170"/>
      <c r="V285" s="198">
        <v>1189.2</v>
      </c>
      <c r="W285" s="168"/>
      <c r="X285" s="169"/>
      <c r="Y285" s="204">
        <v>0</v>
      </c>
      <c r="Z285" s="201">
        <v>1189.2</v>
      </c>
      <c r="AA285" s="169" t="s">
        <v>39</v>
      </c>
      <c r="AB285" s="171"/>
      <c r="AC285" s="208" t="s">
        <v>1356</v>
      </c>
    </row>
    <row r="286" spans="1:29" ht="15.75" customHeight="1" x14ac:dyDescent="0.2">
      <c r="A286" s="174">
        <v>43279</v>
      </c>
      <c r="B286" s="177">
        <v>30034808</v>
      </c>
      <c r="C286" s="177" t="s">
        <v>529</v>
      </c>
      <c r="D286" s="179"/>
      <c r="E286" s="179"/>
      <c r="F286" s="170"/>
      <c r="G286" s="170"/>
      <c r="H286" s="169" t="s">
        <v>1056</v>
      </c>
      <c r="I286" s="180">
        <v>43299</v>
      </c>
      <c r="J286" s="87" t="s">
        <v>30</v>
      </c>
      <c r="L286" s="170"/>
      <c r="M286" s="169"/>
      <c r="N286" s="169"/>
      <c r="O286" s="170"/>
      <c r="P286" s="170"/>
      <c r="Q286" s="170"/>
      <c r="R286" s="170"/>
      <c r="S286" s="180">
        <v>43332</v>
      </c>
      <c r="T286" s="187"/>
      <c r="U286" s="170"/>
      <c r="V286" s="198">
        <v>1559.4</v>
      </c>
      <c r="W286" s="168"/>
      <c r="X286" s="169" t="s">
        <v>150</v>
      </c>
      <c r="Y286" s="204">
        <v>0</v>
      </c>
      <c r="Z286" s="201">
        <v>1559.4</v>
      </c>
      <c r="AA286" s="169" t="s">
        <v>39</v>
      </c>
      <c r="AB286" s="171"/>
      <c r="AC286" s="208" t="s">
        <v>1347</v>
      </c>
    </row>
    <row r="287" spans="1:29" ht="15.75" customHeight="1" x14ac:dyDescent="0.2">
      <c r="A287" s="174">
        <v>43262</v>
      </c>
      <c r="B287" s="175" t="s">
        <v>247</v>
      </c>
      <c r="C287" s="177" t="s">
        <v>530</v>
      </c>
      <c r="D287" s="179"/>
      <c r="E287" s="179"/>
      <c r="F287" s="170"/>
      <c r="G287" s="170"/>
      <c r="H287" s="169" t="s">
        <v>1057</v>
      </c>
      <c r="I287" s="180">
        <v>43278</v>
      </c>
      <c r="J287" s="87" t="s">
        <v>30</v>
      </c>
      <c r="L287" s="170"/>
      <c r="M287" s="169"/>
      <c r="N287" s="169"/>
      <c r="O287" s="170"/>
      <c r="P287" s="170"/>
      <c r="Q287" s="170"/>
      <c r="R287" s="170"/>
      <c r="S287" s="180">
        <v>43332</v>
      </c>
      <c r="T287" s="187"/>
      <c r="U287" s="170"/>
      <c r="V287" s="198">
        <v>2352</v>
      </c>
      <c r="W287" s="168"/>
      <c r="X287" s="169"/>
      <c r="Y287" s="204">
        <v>0</v>
      </c>
      <c r="Z287" s="201">
        <v>2352</v>
      </c>
      <c r="AA287" s="169" t="s">
        <v>39</v>
      </c>
      <c r="AB287" s="171"/>
      <c r="AC287" s="208" t="s">
        <v>1362</v>
      </c>
    </row>
    <row r="288" spans="1:29" ht="15.75" customHeight="1" x14ac:dyDescent="0.2">
      <c r="A288" s="174">
        <v>43298</v>
      </c>
      <c r="B288" s="175" t="s">
        <v>247</v>
      </c>
      <c r="C288" s="177" t="s">
        <v>531</v>
      </c>
      <c r="D288" s="179"/>
      <c r="E288" s="179"/>
      <c r="F288" s="170"/>
      <c r="G288" s="170"/>
      <c r="H288" s="169" t="s">
        <v>1058</v>
      </c>
      <c r="I288" s="180">
        <v>43302</v>
      </c>
      <c r="J288" s="87" t="s">
        <v>30</v>
      </c>
      <c r="L288" s="170"/>
      <c r="M288" s="169"/>
      <c r="N288" s="169"/>
      <c r="O288" s="170"/>
      <c r="P288" s="170"/>
      <c r="Q288" s="170"/>
      <c r="R288" s="170"/>
      <c r="S288" s="180">
        <v>43333</v>
      </c>
      <c r="T288" s="187"/>
      <c r="U288" s="170"/>
      <c r="V288" s="198">
        <v>1702.65</v>
      </c>
      <c r="W288" s="168"/>
      <c r="X288" s="169"/>
      <c r="Y288" s="204">
        <v>0</v>
      </c>
      <c r="Z288" s="201">
        <v>1702.65</v>
      </c>
      <c r="AA288" s="169" t="s">
        <v>39</v>
      </c>
      <c r="AB288" s="171"/>
      <c r="AC288" s="208" t="s">
        <v>1365</v>
      </c>
    </row>
    <row r="289" spans="1:29" ht="15.75" customHeight="1" x14ac:dyDescent="0.2">
      <c r="A289" s="174">
        <v>43295</v>
      </c>
      <c r="B289" s="175" t="s">
        <v>247</v>
      </c>
      <c r="C289" s="177" t="s">
        <v>532</v>
      </c>
      <c r="D289" s="179"/>
      <c r="E289" s="179"/>
      <c r="F289" s="170"/>
      <c r="G289" s="170"/>
      <c r="H289" s="169" t="s">
        <v>1059</v>
      </c>
      <c r="I289" s="180">
        <v>43315</v>
      </c>
      <c r="J289" s="87" t="s">
        <v>30</v>
      </c>
      <c r="L289" s="170"/>
      <c r="M289" s="169"/>
      <c r="N289" s="169"/>
      <c r="O289" s="170"/>
      <c r="P289" s="170"/>
      <c r="Q289" s="170"/>
      <c r="R289" s="170"/>
      <c r="S289" s="180">
        <v>43333</v>
      </c>
      <c r="T289" s="187"/>
      <c r="U289" s="170"/>
      <c r="V289" s="198">
        <v>2364.7800000000002</v>
      </c>
      <c r="W289" s="168"/>
      <c r="X289" s="169"/>
      <c r="Y289" s="204">
        <v>0</v>
      </c>
      <c r="Z289" s="201">
        <v>2364.7800000000002</v>
      </c>
      <c r="AA289" s="169" t="s">
        <v>39</v>
      </c>
      <c r="AB289" s="171"/>
      <c r="AC289" s="208" t="s">
        <v>1365</v>
      </c>
    </row>
    <row r="290" spans="1:29" ht="15.75" customHeight="1" x14ac:dyDescent="0.2">
      <c r="A290" s="174">
        <v>43320</v>
      </c>
      <c r="B290" s="175" t="s">
        <v>247</v>
      </c>
      <c r="C290" s="177" t="s">
        <v>533</v>
      </c>
      <c r="D290" s="179"/>
      <c r="E290" s="179"/>
      <c r="F290" s="170"/>
      <c r="G290" s="170"/>
      <c r="H290" s="169" t="s">
        <v>1060</v>
      </c>
      <c r="I290" s="180">
        <v>43332</v>
      </c>
      <c r="J290" s="87" t="s">
        <v>30</v>
      </c>
      <c r="L290" s="170"/>
      <c r="M290" s="169"/>
      <c r="N290" s="169"/>
      <c r="O290" s="170"/>
      <c r="P290" s="170"/>
      <c r="Q290" s="170"/>
      <c r="R290" s="170"/>
      <c r="S290" s="180">
        <v>43333</v>
      </c>
      <c r="T290" s="187"/>
      <c r="U290" s="170"/>
      <c r="V290" s="198">
        <v>2364.7800000000002</v>
      </c>
      <c r="W290" s="168"/>
      <c r="X290" s="169"/>
      <c r="Y290" s="204">
        <v>0</v>
      </c>
      <c r="Z290" s="201">
        <v>2364.7800000000002</v>
      </c>
      <c r="AA290" s="169" t="s">
        <v>39</v>
      </c>
      <c r="AB290" s="171"/>
      <c r="AC290" s="208" t="s">
        <v>1360</v>
      </c>
    </row>
    <row r="291" spans="1:29" ht="15.75" customHeight="1" x14ac:dyDescent="0.2">
      <c r="A291" s="174">
        <v>43304</v>
      </c>
      <c r="B291" s="177">
        <v>30125772</v>
      </c>
      <c r="C291" s="177" t="s">
        <v>534</v>
      </c>
      <c r="D291" s="179"/>
      <c r="E291" s="179"/>
      <c r="F291" s="170"/>
      <c r="G291" s="170"/>
      <c r="H291" s="169" t="s">
        <v>1061</v>
      </c>
      <c r="I291" s="180">
        <v>43329</v>
      </c>
      <c r="J291" s="87" t="s">
        <v>30</v>
      </c>
      <c r="L291" s="170"/>
      <c r="M291" s="169"/>
      <c r="N291" s="169"/>
      <c r="O291" s="170"/>
      <c r="P291" s="170"/>
      <c r="Q291" s="170"/>
      <c r="R291" s="170"/>
      <c r="S291" s="180">
        <v>43333</v>
      </c>
      <c r="T291" s="187"/>
      <c r="U291" s="170"/>
      <c r="V291" s="198">
        <v>3925.54</v>
      </c>
      <c r="W291" s="168"/>
      <c r="X291" s="169"/>
      <c r="Y291" s="204">
        <v>0</v>
      </c>
      <c r="Z291" s="201">
        <v>3925.54</v>
      </c>
      <c r="AA291" s="169" t="s">
        <v>39</v>
      </c>
      <c r="AB291" s="171"/>
      <c r="AC291" s="208" t="s">
        <v>1355</v>
      </c>
    </row>
    <row r="292" spans="1:29" ht="15.75" customHeight="1" x14ac:dyDescent="0.2">
      <c r="A292" s="174">
        <v>43296</v>
      </c>
      <c r="B292" s="175" t="s">
        <v>247</v>
      </c>
      <c r="C292" s="177" t="s">
        <v>535</v>
      </c>
      <c r="D292" s="179"/>
      <c r="E292" s="179"/>
      <c r="F292" s="170"/>
      <c r="G292" s="170"/>
      <c r="H292" s="169" t="s">
        <v>1062</v>
      </c>
      <c r="I292" s="180">
        <v>43300</v>
      </c>
      <c r="J292" s="87" t="s">
        <v>30</v>
      </c>
      <c r="L292" s="170"/>
      <c r="M292" s="169"/>
      <c r="N292" s="169"/>
      <c r="O292" s="170"/>
      <c r="P292" s="170"/>
      <c r="Q292" s="170"/>
      <c r="R292" s="170"/>
      <c r="S292" s="180">
        <v>43333</v>
      </c>
      <c r="T292" s="187"/>
      <c r="U292" s="170"/>
      <c r="V292" s="198">
        <v>2979.62</v>
      </c>
      <c r="W292" s="168"/>
      <c r="X292" s="169"/>
      <c r="Y292" s="204">
        <v>0</v>
      </c>
      <c r="Z292" s="201">
        <v>2979.62</v>
      </c>
      <c r="AA292" s="169" t="s">
        <v>39</v>
      </c>
      <c r="AB292" s="171"/>
      <c r="AC292" s="208" t="s">
        <v>1353</v>
      </c>
    </row>
    <row r="293" spans="1:29" ht="15.75" customHeight="1" x14ac:dyDescent="0.2">
      <c r="A293" s="174">
        <v>43294</v>
      </c>
      <c r="B293" s="175" t="s">
        <v>247</v>
      </c>
      <c r="C293" s="177" t="s">
        <v>536</v>
      </c>
      <c r="D293" s="179"/>
      <c r="E293" s="179"/>
      <c r="F293" s="170"/>
      <c r="G293" s="170"/>
      <c r="H293" s="169" t="s">
        <v>1063</v>
      </c>
      <c r="I293" s="180">
        <v>43347</v>
      </c>
      <c r="J293" s="87" t="s">
        <v>30</v>
      </c>
      <c r="L293" s="170"/>
      <c r="M293" s="169"/>
      <c r="N293" s="169"/>
      <c r="O293" s="170"/>
      <c r="P293" s="170"/>
      <c r="Q293" s="170"/>
      <c r="R293" s="170"/>
      <c r="S293" s="180">
        <v>43333</v>
      </c>
      <c r="T293" s="187"/>
      <c r="U293" s="170"/>
      <c r="V293" s="198">
        <v>2932.34</v>
      </c>
      <c r="W293" s="168"/>
      <c r="X293" s="169"/>
      <c r="Y293" s="204">
        <v>0</v>
      </c>
      <c r="Z293" s="201">
        <v>2932.34</v>
      </c>
      <c r="AA293" s="169" t="s">
        <v>39</v>
      </c>
      <c r="AB293" s="171"/>
      <c r="AC293" s="208" t="s">
        <v>1353</v>
      </c>
    </row>
    <row r="294" spans="1:29" ht="15.75" customHeight="1" x14ac:dyDescent="0.2">
      <c r="A294" s="174">
        <v>43306</v>
      </c>
      <c r="B294" s="175" t="s">
        <v>247</v>
      </c>
      <c r="C294" s="177" t="s">
        <v>537</v>
      </c>
      <c r="D294" s="179"/>
      <c r="E294" s="179"/>
      <c r="F294" s="170"/>
      <c r="G294" s="170"/>
      <c r="H294" s="169" t="s">
        <v>1064</v>
      </c>
      <c r="I294" s="180">
        <v>43307</v>
      </c>
      <c r="J294" s="87" t="s">
        <v>30</v>
      </c>
      <c r="L294" s="170"/>
      <c r="M294" s="169"/>
      <c r="N294" s="169"/>
      <c r="O294" s="170"/>
      <c r="P294" s="170"/>
      <c r="Q294" s="170"/>
      <c r="R294" s="170"/>
      <c r="S294" s="180">
        <v>43333</v>
      </c>
      <c r="T294" s="187"/>
      <c r="U294" s="170"/>
      <c r="V294" s="198">
        <v>3121.52</v>
      </c>
      <c r="W294" s="168"/>
      <c r="X294" s="169"/>
      <c r="Y294" s="204">
        <v>0</v>
      </c>
      <c r="Z294" s="201">
        <v>3121.52</v>
      </c>
      <c r="AA294" s="169" t="s">
        <v>39</v>
      </c>
      <c r="AB294" s="171"/>
      <c r="AC294" s="208" t="s">
        <v>1349</v>
      </c>
    </row>
    <row r="295" spans="1:29" ht="15.75" customHeight="1" x14ac:dyDescent="0.2">
      <c r="A295" s="174">
        <v>43285</v>
      </c>
      <c r="B295" s="175" t="s">
        <v>247</v>
      </c>
      <c r="C295" s="177" t="s">
        <v>538</v>
      </c>
      <c r="D295" s="179"/>
      <c r="E295" s="179"/>
      <c r="F295" s="170"/>
      <c r="G295" s="170"/>
      <c r="H295" s="169" t="s">
        <v>1065</v>
      </c>
      <c r="I295" s="180">
        <v>43357</v>
      </c>
      <c r="J295" s="87" t="s">
        <v>30</v>
      </c>
      <c r="L295" s="170"/>
      <c r="M295" s="169"/>
      <c r="N295" s="169"/>
      <c r="O295" s="170"/>
      <c r="P295" s="170"/>
      <c r="Q295" s="170"/>
      <c r="R295" s="170"/>
      <c r="S295" s="180">
        <v>43333</v>
      </c>
      <c r="T295" s="187"/>
      <c r="U295" s="170"/>
      <c r="V295" s="198">
        <v>963.34</v>
      </c>
      <c r="W295" s="168"/>
      <c r="X295" s="189"/>
      <c r="Y295" s="204">
        <v>0</v>
      </c>
      <c r="Z295" s="201">
        <v>963.34</v>
      </c>
      <c r="AA295" s="169" t="s">
        <v>39</v>
      </c>
      <c r="AB295" s="171"/>
      <c r="AC295" s="208" t="s">
        <v>1351</v>
      </c>
    </row>
    <row r="296" spans="1:29" ht="15.75" customHeight="1" x14ac:dyDescent="0.2">
      <c r="A296" s="174">
        <v>43273</v>
      </c>
      <c r="B296" s="175" t="s">
        <v>247</v>
      </c>
      <c r="C296" s="177" t="s">
        <v>539</v>
      </c>
      <c r="D296" s="179"/>
      <c r="E296" s="179"/>
      <c r="F296" s="170"/>
      <c r="G296" s="170"/>
      <c r="H296" s="169" t="s">
        <v>1066</v>
      </c>
      <c r="I296" s="180">
        <v>43279</v>
      </c>
      <c r="J296" s="87" t="s">
        <v>30</v>
      </c>
      <c r="L296" s="170"/>
      <c r="M296" s="169"/>
      <c r="N296" s="169"/>
      <c r="O296" s="170"/>
      <c r="P296" s="170"/>
      <c r="Q296" s="170"/>
      <c r="R296" s="170"/>
      <c r="S296" s="180">
        <v>43333</v>
      </c>
      <c r="T296" s="187"/>
      <c r="U296" s="170"/>
      <c r="V296" s="198">
        <v>2837.74</v>
      </c>
      <c r="W296" s="168"/>
      <c r="X296" s="169"/>
      <c r="Y296" s="204">
        <v>0</v>
      </c>
      <c r="Z296" s="201">
        <v>2837.74</v>
      </c>
      <c r="AA296" s="169" t="s">
        <v>39</v>
      </c>
      <c r="AB296" s="171"/>
      <c r="AC296" s="208" t="s">
        <v>1351</v>
      </c>
    </row>
    <row r="297" spans="1:29" ht="15.75" customHeight="1" x14ac:dyDescent="0.2">
      <c r="A297" s="174">
        <v>42816</v>
      </c>
      <c r="B297" s="175" t="s">
        <v>247</v>
      </c>
      <c r="C297" s="177" t="s">
        <v>540</v>
      </c>
      <c r="D297" s="183"/>
      <c r="E297" s="179"/>
      <c r="F297" s="170"/>
      <c r="G297" s="170"/>
      <c r="H297" s="169" t="s">
        <v>1067</v>
      </c>
      <c r="I297" s="180">
        <v>42845</v>
      </c>
      <c r="J297" s="87" t="s">
        <v>30</v>
      </c>
      <c r="L297" s="170"/>
      <c r="M297" s="169"/>
      <c r="N297" s="169"/>
      <c r="O297" s="170"/>
      <c r="P297" s="170"/>
      <c r="Q297" s="170"/>
      <c r="R297" s="170"/>
      <c r="S297" s="180">
        <v>43333</v>
      </c>
      <c r="T297" s="187"/>
      <c r="U297" s="170"/>
      <c r="V297" s="198">
        <v>1332</v>
      </c>
      <c r="W297" s="168"/>
      <c r="X297" s="169"/>
      <c r="Y297" s="204">
        <v>0</v>
      </c>
      <c r="Z297" s="201">
        <v>1332</v>
      </c>
      <c r="AA297" s="169" t="s">
        <v>39</v>
      </c>
      <c r="AB297" s="171"/>
      <c r="AC297" s="208" t="s">
        <v>1354</v>
      </c>
    </row>
    <row r="298" spans="1:29" ht="15.75" customHeight="1" x14ac:dyDescent="0.2">
      <c r="A298" s="174">
        <v>43301</v>
      </c>
      <c r="B298" s="175" t="s">
        <v>247</v>
      </c>
      <c r="C298" s="177" t="s">
        <v>541</v>
      </c>
      <c r="D298" s="179"/>
      <c r="E298" s="179"/>
      <c r="F298" s="170"/>
      <c r="G298" s="170"/>
      <c r="H298" s="169" t="s">
        <v>1068</v>
      </c>
      <c r="I298" s="180">
        <v>43313</v>
      </c>
      <c r="J298" s="87" t="s">
        <v>30</v>
      </c>
      <c r="L298" s="170"/>
      <c r="M298" s="169"/>
      <c r="N298" s="169"/>
      <c r="O298" s="170"/>
      <c r="P298" s="170"/>
      <c r="Q298" s="170"/>
      <c r="R298" s="170"/>
      <c r="S298" s="180">
        <v>43333</v>
      </c>
      <c r="T298" s="187"/>
      <c r="U298" s="170"/>
      <c r="V298" s="198">
        <v>2837.74</v>
      </c>
      <c r="W298" s="168"/>
      <c r="X298" s="169"/>
      <c r="Y298" s="204">
        <v>0</v>
      </c>
      <c r="Z298" s="201">
        <v>2837.74</v>
      </c>
      <c r="AA298" s="169" t="s">
        <v>39</v>
      </c>
      <c r="AB298" s="171"/>
      <c r="AC298" s="208" t="s">
        <v>1351</v>
      </c>
    </row>
    <row r="299" spans="1:29" ht="15.75" customHeight="1" x14ac:dyDescent="0.2">
      <c r="A299" s="174">
        <v>43313</v>
      </c>
      <c r="B299" s="175" t="s">
        <v>247</v>
      </c>
      <c r="C299" s="177" t="s">
        <v>542</v>
      </c>
      <c r="D299" s="179"/>
      <c r="E299" s="179"/>
      <c r="F299" s="170"/>
      <c r="G299" s="170"/>
      <c r="H299" s="169" t="s">
        <v>1069</v>
      </c>
      <c r="I299" s="180">
        <v>43314</v>
      </c>
      <c r="J299" s="87" t="s">
        <v>30</v>
      </c>
      <c r="L299" s="170"/>
      <c r="M299" s="169"/>
      <c r="N299" s="169"/>
      <c r="O299" s="170"/>
      <c r="P299" s="170"/>
      <c r="Q299" s="170"/>
      <c r="R299" s="170"/>
      <c r="S299" s="180">
        <v>43333</v>
      </c>
      <c r="T299" s="187"/>
      <c r="U299" s="170"/>
      <c r="V299" s="198">
        <v>2837.74</v>
      </c>
      <c r="W299" s="168"/>
      <c r="X299" s="169"/>
      <c r="Y299" s="204">
        <v>0</v>
      </c>
      <c r="Z299" s="201">
        <v>2837.74</v>
      </c>
      <c r="AA299" s="169" t="s">
        <v>39</v>
      </c>
      <c r="AB299" s="171"/>
      <c r="AC299" s="208" t="s">
        <v>1351</v>
      </c>
    </row>
    <row r="300" spans="1:29" ht="15.75" customHeight="1" x14ac:dyDescent="0.2">
      <c r="A300" s="174">
        <v>43313</v>
      </c>
      <c r="B300" s="175" t="s">
        <v>247</v>
      </c>
      <c r="C300" s="177" t="s">
        <v>543</v>
      </c>
      <c r="D300" s="179"/>
      <c r="E300" s="179"/>
      <c r="F300" s="170"/>
      <c r="G300" s="170"/>
      <c r="H300" s="169" t="s">
        <v>1070</v>
      </c>
      <c r="I300" s="180">
        <v>43320</v>
      </c>
      <c r="J300" s="87" t="s">
        <v>30</v>
      </c>
      <c r="L300" s="170"/>
      <c r="M300" s="169"/>
      <c r="N300" s="169"/>
      <c r="O300" s="170"/>
      <c r="P300" s="170"/>
      <c r="Q300" s="170"/>
      <c r="R300" s="170"/>
      <c r="S300" s="180">
        <v>43334</v>
      </c>
      <c r="T300" s="187"/>
      <c r="U300" s="170"/>
      <c r="V300" s="198">
        <v>885.62</v>
      </c>
      <c r="W300" s="168"/>
      <c r="X300" s="169" t="s">
        <v>150</v>
      </c>
      <c r="Y300" s="204">
        <v>0</v>
      </c>
      <c r="Z300" s="201">
        <v>885.62</v>
      </c>
      <c r="AA300" s="169" t="s">
        <v>39</v>
      </c>
      <c r="AB300" s="171"/>
      <c r="AC300" s="208" t="s">
        <v>1353</v>
      </c>
    </row>
    <row r="301" spans="1:29" ht="15.75" customHeight="1" x14ac:dyDescent="0.2">
      <c r="A301" s="174">
        <v>43311</v>
      </c>
      <c r="B301" s="175" t="s">
        <v>247</v>
      </c>
      <c r="C301" s="177" t="s">
        <v>544</v>
      </c>
      <c r="D301" s="183"/>
      <c r="E301" s="179"/>
      <c r="F301" s="170"/>
      <c r="G301" s="170"/>
      <c r="H301" s="169" t="s">
        <v>1071</v>
      </c>
      <c r="I301" s="180">
        <v>43341</v>
      </c>
      <c r="J301" s="87" t="s">
        <v>30</v>
      </c>
      <c r="L301" s="170"/>
      <c r="M301" s="169"/>
      <c r="N301" s="169"/>
      <c r="O301" s="170"/>
      <c r="P301" s="170"/>
      <c r="Q301" s="170"/>
      <c r="R301" s="170"/>
      <c r="S301" s="180">
        <v>43334</v>
      </c>
      <c r="T301" s="187"/>
      <c r="U301" s="170"/>
      <c r="V301" s="198">
        <v>1530</v>
      </c>
      <c r="W301" s="168"/>
      <c r="X301" s="169" t="s">
        <v>147</v>
      </c>
      <c r="Y301" s="204">
        <v>0</v>
      </c>
      <c r="Z301" s="201">
        <v>1530</v>
      </c>
      <c r="AA301" s="169" t="s">
        <v>39</v>
      </c>
      <c r="AB301" s="171"/>
      <c r="AC301" s="208" t="s">
        <v>1359</v>
      </c>
    </row>
    <row r="302" spans="1:29" ht="15.75" customHeight="1" x14ac:dyDescent="0.2">
      <c r="A302" s="174">
        <v>43242</v>
      </c>
      <c r="B302" s="175" t="s">
        <v>247</v>
      </c>
      <c r="C302" s="177" t="s">
        <v>545</v>
      </c>
      <c r="D302" s="179"/>
      <c r="E302" s="179"/>
      <c r="F302" s="170"/>
      <c r="G302" s="170"/>
      <c r="H302" s="169" t="s">
        <v>1072</v>
      </c>
      <c r="I302" s="180">
        <v>43318</v>
      </c>
      <c r="J302" s="87" t="s">
        <v>30</v>
      </c>
      <c r="L302" s="170"/>
      <c r="M302" s="169"/>
      <c r="N302" s="169"/>
      <c r="O302" s="170"/>
      <c r="P302" s="170"/>
      <c r="Q302" s="170"/>
      <c r="R302" s="170"/>
      <c r="S302" s="180">
        <v>43336</v>
      </c>
      <c r="T302" s="187"/>
      <c r="U302" s="170"/>
      <c r="V302" s="198">
        <v>2400</v>
      </c>
      <c r="W302" s="168"/>
      <c r="X302" s="169"/>
      <c r="Y302" s="204">
        <v>0</v>
      </c>
      <c r="Z302" s="201">
        <v>2400</v>
      </c>
      <c r="AA302" s="169" t="s">
        <v>39</v>
      </c>
      <c r="AB302" s="171"/>
      <c r="AC302" s="208" t="s">
        <v>1347</v>
      </c>
    </row>
    <row r="303" spans="1:29" ht="15.75" customHeight="1" x14ac:dyDescent="0.2">
      <c r="A303" s="174">
        <v>43276</v>
      </c>
      <c r="B303" s="175" t="s">
        <v>247</v>
      </c>
      <c r="C303" s="177" t="s">
        <v>546</v>
      </c>
      <c r="D303" s="179"/>
      <c r="E303" s="179"/>
      <c r="F303" s="170"/>
      <c r="G303" s="170"/>
      <c r="H303" s="169" t="s">
        <v>1073</v>
      </c>
      <c r="I303" s="180">
        <v>43346</v>
      </c>
      <c r="J303" s="87" t="s">
        <v>30</v>
      </c>
      <c r="L303" s="170"/>
      <c r="M303" s="169"/>
      <c r="N303" s="169"/>
      <c r="O303" s="170"/>
      <c r="P303" s="170"/>
      <c r="Q303" s="170"/>
      <c r="R303" s="170"/>
      <c r="S303" s="180">
        <v>43341</v>
      </c>
      <c r="T303" s="187"/>
      <c r="U303" s="170"/>
      <c r="V303" s="198">
        <v>823.3</v>
      </c>
      <c r="W303" s="168"/>
      <c r="X303" s="169"/>
      <c r="Y303" s="204">
        <v>0</v>
      </c>
      <c r="Z303" s="201">
        <v>823.3</v>
      </c>
      <c r="AA303" s="169" t="s">
        <v>39</v>
      </c>
      <c r="AB303" s="171"/>
      <c r="AC303" s="208" t="s">
        <v>1356</v>
      </c>
    </row>
    <row r="304" spans="1:29" ht="15.75" customHeight="1" x14ac:dyDescent="0.2">
      <c r="A304" s="174">
        <v>43334</v>
      </c>
      <c r="B304" s="176" t="s">
        <v>247</v>
      </c>
      <c r="C304" s="177" t="s">
        <v>547</v>
      </c>
      <c r="D304" s="179"/>
      <c r="E304" s="179"/>
      <c r="F304" s="170"/>
      <c r="G304" s="170"/>
      <c r="H304" s="169" t="s">
        <v>1074</v>
      </c>
      <c r="I304" s="180">
        <v>43343</v>
      </c>
      <c r="J304" s="87" t="s">
        <v>30</v>
      </c>
      <c r="L304" s="170"/>
      <c r="M304" s="169"/>
      <c r="N304" s="169"/>
      <c r="O304" s="170"/>
      <c r="P304" s="170"/>
      <c r="Q304" s="170"/>
      <c r="R304" s="170"/>
      <c r="S304" s="180">
        <v>43341</v>
      </c>
      <c r="T304" s="187"/>
      <c r="U304" s="170"/>
      <c r="V304" s="198">
        <v>367.85</v>
      </c>
      <c r="W304" s="168"/>
      <c r="X304" s="169" t="s">
        <v>146</v>
      </c>
      <c r="Y304" s="204">
        <v>0</v>
      </c>
      <c r="Z304" s="201">
        <v>367.85</v>
      </c>
      <c r="AA304" s="169" t="s">
        <v>39</v>
      </c>
      <c r="AB304" s="171"/>
      <c r="AC304" s="208" t="s">
        <v>1346</v>
      </c>
    </row>
    <row r="305" spans="1:29" ht="15.75" customHeight="1" x14ac:dyDescent="0.2">
      <c r="A305" s="174">
        <v>43294</v>
      </c>
      <c r="B305" s="176">
        <v>30219397</v>
      </c>
      <c r="C305" s="177" t="s">
        <v>548</v>
      </c>
      <c r="D305" s="179"/>
      <c r="E305" s="179"/>
      <c r="F305" s="170"/>
      <c r="G305" s="170"/>
      <c r="H305" s="169" t="s">
        <v>1075</v>
      </c>
      <c r="I305" s="180">
        <v>43355</v>
      </c>
      <c r="J305" s="87" t="s">
        <v>30</v>
      </c>
      <c r="K305" s="183" t="s">
        <v>31</v>
      </c>
      <c r="L305" s="170"/>
      <c r="M305" s="169"/>
      <c r="N305" s="169"/>
      <c r="O305" s="170"/>
      <c r="P305" s="170"/>
      <c r="Q305" s="170"/>
      <c r="R305" s="170"/>
      <c r="S305" s="180">
        <v>43341</v>
      </c>
      <c r="T305" s="187"/>
      <c r="U305" s="170"/>
      <c r="V305" s="198">
        <v>2837.74</v>
      </c>
      <c r="W305" s="168"/>
      <c r="X305" s="169"/>
      <c r="Y305" s="204">
        <v>1418.87</v>
      </c>
      <c r="Z305" s="201">
        <v>1418.87</v>
      </c>
      <c r="AA305" s="169" t="s">
        <v>39</v>
      </c>
      <c r="AB305" s="171"/>
      <c r="AC305" s="208" t="s">
        <v>1364</v>
      </c>
    </row>
    <row r="306" spans="1:29" ht="15.75" customHeight="1" x14ac:dyDescent="0.2">
      <c r="A306" s="174">
        <v>43341</v>
      </c>
      <c r="B306" s="177">
        <v>30296257</v>
      </c>
      <c r="C306" s="177" t="s">
        <v>1303</v>
      </c>
      <c r="D306" s="170"/>
      <c r="E306" s="170"/>
      <c r="F306" s="170"/>
      <c r="G306" s="170"/>
      <c r="H306" s="177" t="s">
        <v>1324</v>
      </c>
      <c r="I306" s="206">
        <v>43381</v>
      </c>
      <c r="J306" s="87" t="s">
        <v>30</v>
      </c>
      <c r="K306" s="170"/>
      <c r="L306" s="170"/>
      <c r="M306" s="169"/>
      <c r="N306" s="169"/>
      <c r="O306" s="170"/>
      <c r="P306" s="170"/>
      <c r="Q306" s="170"/>
      <c r="R306" s="170"/>
      <c r="S306" s="180">
        <v>43341</v>
      </c>
      <c r="T306" s="193"/>
      <c r="U306" s="170"/>
      <c r="V306" s="198">
        <v>3000</v>
      </c>
      <c r="W306" s="168"/>
      <c r="X306" s="169"/>
      <c r="Y306" s="204">
        <v>0</v>
      </c>
      <c r="Z306" s="201">
        <v>3000</v>
      </c>
      <c r="AA306" s="169" t="s">
        <v>39</v>
      </c>
      <c r="AB306" s="171"/>
      <c r="AC306" s="208" t="s">
        <v>1346</v>
      </c>
    </row>
    <row r="307" spans="1:29" ht="15.75" customHeight="1" x14ac:dyDescent="0.2">
      <c r="A307" s="174">
        <v>43312</v>
      </c>
      <c r="B307" s="175" t="s">
        <v>247</v>
      </c>
      <c r="C307" s="177" t="s">
        <v>549</v>
      </c>
      <c r="D307" s="179"/>
      <c r="E307" s="179"/>
      <c r="F307" s="170"/>
      <c r="G307" s="170"/>
      <c r="H307" s="169" t="s">
        <v>1076</v>
      </c>
      <c r="I307" s="180">
        <v>43328</v>
      </c>
      <c r="J307" s="87" t="s">
        <v>30</v>
      </c>
      <c r="L307" s="170"/>
      <c r="M307" s="169"/>
      <c r="N307" s="169"/>
      <c r="O307" s="170"/>
      <c r="P307" s="170"/>
      <c r="Q307" s="170"/>
      <c r="R307" s="170"/>
      <c r="S307" s="180">
        <v>43342</v>
      </c>
      <c r="T307" s="187"/>
      <c r="U307" s="170"/>
      <c r="V307" s="198">
        <v>3659.09</v>
      </c>
      <c r="W307" s="168"/>
      <c r="X307" s="169" t="s">
        <v>144</v>
      </c>
      <c r="Y307" s="204">
        <v>0</v>
      </c>
      <c r="Z307" s="201">
        <v>3659.09</v>
      </c>
      <c r="AA307" s="169" t="s">
        <v>39</v>
      </c>
      <c r="AB307" s="171"/>
      <c r="AC307" s="208" t="s">
        <v>1349</v>
      </c>
    </row>
    <row r="308" spans="1:29" ht="15.75" customHeight="1" x14ac:dyDescent="0.2">
      <c r="A308" s="174">
        <v>43311</v>
      </c>
      <c r="B308" s="175" t="s">
        <v>247</v>
      </c>
      <c r="C308" s="177" t="s">
        <v>550</v>
      </c>
      <c r="D308" s="179"/>
      <c r="E308" s="179"/>
      <c r="F308" s="170"/>
      <c r="G308" s="170"/>
      <c r="H308" s="169" t="s">
        <v>1077</v>
      </c>
      <c r="I308" s="180">
        <v>43349</v>
      </c>
      <c r="J308" s="87" t="s">
        <v>30</v>
      </c>
      <c r="L308" s="170"/>
      <c r="M308" s="169"/>
      <c r="N308" s="169"/>
      <c r="O308" s="170"/>
      <c r="P308" s="170"/>
      <c r="Q308" s="170"/>
      <c r="R308" s="170"/>
      <c r="S308" s="180">
        <v>43342</v>
      </c>
      <c r="T308" s="187"/>
      <c r="U308" s="170"/>
      <c r="V308" s="198">
        <v>2158.86</v>
      </c>
      <c r="W308" s="168"/>
      <c r="X308" s="169"/>
      <c r="Y308" s="204">
        <v>0</v>
      </c>
      <c r="Z308" s="201">
        <v>2158.86</v>
      </c>
      <c r="AA308" s="169" t="s">
        <v>39</v>
      </c>
      <c r="AB308" s="171"/>
      <c r="AC308" s="208" t="s">
        <v>1356</v>
      </c>
    </row>
    <row r="309" spans="1:29" ht="15.75" customHeight="1" x14ac:dyDescent="0.2">
      <c r="A309" s="174">
        <v>43320</v>
      </c>
      <c r="B309" s="175" t="s">
        <v>247</v>
      </c>
      <c r="C309" s="177" t="s">
        <v>551</v>
      </c>
      <c r="D309" s="179"/>
      <c r="E309" s="179"/>
      <c r="F309" s="170"/>
      <c r="G309" s="170"/>
      <c r="H309" s="169" t="s">
        <v>1078</v>
      </c>
      <c r="I309" s="180">
        <v>43342</v>
      </c>
      <c r="J309" s="87" t="s">
        <v>30</v>
      </c>
      <c r="L309" s="170"/>
      <c r="M309" s="169"/>
      <c r="N309" s="169"/>
      <c r="O309" s="170"/>
      <c r="P309" s="170"/>
      <c r="Q309" s="170"/>
      <c r="R309" s="170"/>
      <c r="S309" s="180">
        <v>43342</v>
      </c>
      <c r="T309" s="187"/>
      <c r="U309" s="170"/>
      <c r="V309" s="198">
        <v>2837.74</v>
      </c>
      <c r="W309" s="168"/>
      <c r="X309" s="169"/>
      <c r="Y309" s="204">
        <v>0</v>
      </c>
      <c r="Z309" s="201">
        <v>2837.74</v>
      </c>
      <c r="AA309" s="169" t="s">
        <v>39</v>
      </c>
      <c r="AB309" s="171"/>
      <c r="AC309" s="208" t="s">
        <v>1365</v>
      </c>
    </row>
    <row r="310" spans="1:29" ht="15.75" customHeight="1" x14ac:dyDescent="0.2">
      <c r="A310" s="174">
        <v>43329</v>
      </c>
      <c r="B310" s="176">
        <v>30254574</v>
      </c>
      <c r="C310" s="177" t="s">
        <v>552</v>
      </c>
      <c r="D310" s="179"/>
      <c r="E310" s="179"/>
      <c r="F310" s="170"/>
      <c r="G310" s="170"/>
      <c r="H310" s="169" t="s">
        <v>1079</v>
      </c>
      <c r="I310" s="180">
        <v>43354</v>
      </c>
      <c r="J310" s="87" t="s">
        <v>30</v>
      </c>
      <c r="L310" s="170"/>
      <c r="M310" s="169"/>
      <c r="N310" s="169"/>
      <c r="O310" s="170"/>
      <c r="P310" s="170"/>
      <c r="Q310" s="170"/>
      <c r="R310" s="170"/>
      <c r="S310" s="180">
        <v>43342</v>
      </c>
      <c r="T310" s="187"/>
      <c r="U310" s="170"/>
      <c r="V310" s="198">
        <v>2428.7199999999998</v>
      </c>
      <c r="W310" s="168"/>
      <c r="X310" s="169" t="s">
        <v>146</v>
      </c>
      <c r="Y310" s="204">
        <v>0</v>
      </c>
      <c r="Z310" s="201">
        <v>2428.7199999999998</v>
      </c>
      <c r="AA310" s="169" t="s">
        <v>39</v>
      </c>
      <c r="AB310" s="171"/>
      <c r="AC310" s="208" t="s">
        <v>1363</v>
      </c>
    </row>
    <row r="311" spans="1:29" ht="15.75" customHeight="1" x14ac:dyDescent="0.2">
      <c r="A311" s="174">
        <v>43329</v>
      </c>
      <c r="B311" s="175" t="s">
        <v>247</v>
      </c>
      <c r="C311" s="177" t="s">
        <v>553</v>
      </c>
      <c r="D311" s="179"/>
      <c r="E311" s="179"/>
      <c r="F311" s="170"/>
      <c r="G311" s="170"/>
      <c r="H311" s="169" t="s">
        <v>1080</v>
      </c>
      <c r="I311" s="180">
        <v>43336</v>
      </c>
      <c r="J311" s="87" t="s">
        <v>30</v>
      </c>
      <c r="L311" s="170"/>
      <c r="M311" s="169"/>
      <c r="N311" s="169"/>
      <c r="O311" s="170"/>
      <c r="P311" s="170"/>
      <c r="Q311" s="170"/>
      <c r="R311" s="170"/>
      <c r="S311" s="180">
        <v>43342</v>
      </c>
      <c r="T311" s="187"/>
      <c r="U311" s="170"/>
      <c r="V311" s="198">
        <v>1800</v>
      </c>
      <c r="W311" s="168"/>
      <c r="X311" s="169"/>
      <c r="Y311" s="204">
        <v>0</v>
      </c>
      <c r="Z311" s="201">
        <v>1800</v>
      </c>
      <c r="AA311" s="169" t="s">
        <v>39</v>
      </c>
      <c r="AB311" s="171"/>
      <c r="AC311" s="208" t="s">
        <v>1354</v>
      </c>
    </row>
    <row r="312" spans="1:29" ht="15.75" customHeight="1" x14ac:dyDescent="0.2">
      <c r="A312" s="174">
        <v>43332</v>
      </c>
      <c r="B312" s="175" t="s">
        <v>247</v>
      </c>
      <c r="C312" s="177" t="s">
        <v>554</v>
      </c>
      <c r="D312" s="179"/>
      <c r="E312" s="179"/>
      <c r="F312" s="170"/>
      <c r="G312" s="170"/>
      <c r="H312" s="169" t="s">
        <v>1081</v>
      </c>
      <c r="I312" s="180">
        <v>43343</v>
      </c>
      <c r="J312" s="87" t="s">
        <v>30</v>
      </c>
      <c r="L312" s="170"/>
      <c r="M312" s="169"/>
      <c r="N312" s="169"/>
      <c r="O312" s="170"/>
      <c r="P312" s="170"/>
      <c r="Q312" s="170"/>
      <c r="R312" s="170"/>
      <c r="S312" s="180">
        <v>43342</v>
      </c>
      <c r="T312" s="187"/>
      <c r="U312" s="170"/>
      <c r="V312" s="198">
        <v>1372.16</v>
      </c>
      <c r="W312" s="168"/>
      <c r="X312" s="169" t="s">
        <v>144</v>
      </c>
      <c r="Y312" s="204">
        <v>0</v>
      </c>
      <c r="Z312" s="201">
        <v>1372.16</v>
      </c>
      <c r="AA312" s="169" t="s">
        <v>39</v>
      </c>
      <c r="AB312" s="192"/>
      <c r="AC312" s="208" t="s">
        <v>1349</v>
      </c>
    </row>
    <row r="313" spans="1:29" ht="15.75" customHeight="1" x14ac:dyDescent="0.2">
      <c r="A313" s="174">
        <v>43328</v>
      </c>
      <c r="B313" s="176">
        <v>30157850</v>
      </c>
      <c r="C313" s="177" t="s">
        <v>555</v>
      </c>
      <c r="D313" s="179"/>
      <c r="E313" s="179"/>
      <c r="F313" s="170"/>
      <c r="G313" s="170"/>
      <c r="H313" s="169" t="s">
        <v>1082</v>
      </c>
      <c r="I313" s="180">
        <v>43341</v>
      </c>
      <c r="J313" s="87" t="s">
        <v>30</v>
      </c>
      <c r="K313" s="183" t="s">
        <v>31</v>
      </c>
      <c r="L313" s="170"/>
      <c r="M313" s="169"/>
      <c r="N313" s="169"/>
      <c r="O313" s="170"/>
      <c r="P313" s="170"/>
      <c r="Q313" s="170"/>
      <c r="R313" s="170"/>
      <c r="S313" s="180">
        <v>43342</v>
      </c>
      <c r="T313" s="187"/>
      <c r="U313" s="170"/>
      <c r="V313" s="198">
        <v>1776</v>
      </c>
      <c r="W313" s="168"/>
      <c r="X313" s="169" t="s">
        <v>150</v>
      </c>
      <c r="Y313" s="204">
        <v>888</v>
      </c>
      <c r="Z313" s="201">
        <v>888</v>
      </c>
      <c r="AA313" s="169" t="s">
        <v>39</v>
      </c>
      <c r="AB313" s="171"/>
      <c r="AC313" s="208" t="s">
        <v>1346</v>
      </c>
    </row>
    <row r="314" spans="1:29" ht="15.75" customHeight="1" x14ac:dyDescent="0.2">
      <c r="A314" s="174">
        <v>43329</v>
      </c>
      <c r="B314" s="175" t="s">
        <v>247</v>
      </c>
      <c r="C314" s="177" t="s">
        <v>556</v>
      </c>
      <c r="D314" s="179"/>
      <c r="E314" s="179"/>
      <c r="F314" s="170"/>
      <c r="G314" s="170"/>
      <c r="H314" s="169" t="s">
        <v>1083</v>
      </c>
      <c r="I314" s="180">
        <v>43343</v>
      </c>
      <c r="J314" s="87" t="s">
        <v>30</v>
      </c>
      <c r="L314" s="170"/>
      <c r="M314" s="169"/>
      <c r="N314" s="169"/>
      <c r="O314" s="170"/>
      <c r="P314" s="170"/>
      <c r="Q314" s="170"/>
      <c r="R314" s="170"/>
      <c r="S314" s="180">
        <v>43346</v>
      </c>
      <c r="T314" s="187"/>
      <c r="U314" s="170"/>
      <c r="V314" s="198">
        <v>2847.92</v>
      </c>
      <c r="W314" s="168"/>
      <c r="X314" s="169"/>
      <c r="Y314" s="204">
        <v>0</v>
      </c>
      <c r="Z314" s="201">
        <v>2847.92</v>
      </c>
      <c r="AA314" s="169" t="s">
        <v>39</v>
      </c>
      <c r="AB314" s="171"/>
      <c r="AC314" s="208" t="s">
        <v>1365</v>
      </c>
    </row>
    <row r="315" spans="1:29" ht="15.75" customHeight="1" x14ac:dyDescent="0.2">
      <c r="A315" s="174">
        <v>43335</v>
      </c>
      <c r="B315" s="175" t="s">
        <v>247</v>
      </c>
      <c r="C315" s="177" t="s">
        <v>557</v>
      </c>
      <c r="D315" s="179"/>
      <c r="E315" s="179"/>
      <c r="F315" s="170"/>
      <c r="G315" s="170"/>
      <c r="H315" s="169" t="s">
        <v>1084</v>
      </c>
      <c r="I315" s="180">
        <v>43335</v>
      </c>
      <c r="J315" s="87" t="s">
        <v>30</v>
      </c>
      <c r="L315" s="170"/>
      <c r="M315" s="169"/>
      <c r="N315" s="169"/>
      <c r="O315" s="170"/>
      <c r="P315" s="170"/>
      <c r="Q315" s="170"/>
      <c r="R315" s="170"/>
      <c r="S315" s="180">
        <v>43346</v>
      </c>
      <c r="T315" s="187"/>
      <c r="U315" s="170"/>
      <c r="V315" s="198">
        <v>2990.31</v>
      </c>
      <c r="W315" s="168"/>
      <c r="X315" s="169"/>
      <c r="Y315" s="204">
        <v>0</v>
      </c>
      <c r="Z315" s="201">
        <v>2990.31</v>
      </c>
      <c r="AA315" s="169" t="s">
        <v>39</v>
      </c>
      <c r="AB315" s="171"/>
      <c r="AC315" s="208" t="s">
        <v>1353</v>
      </c>
    </row>
    <row r="316" spans="1:29" ht="15.75" customHeight="1" x14ac:dyDescent="0.2">
      <c r="A316" s="174">
        <v>43326</v>
      </c>
      <c r="B316" s="175" t="s">
        <v>247</v>
      </c>
      <c r="C316" s="184" t="s">
        <v>558</v>
      </c>
      <c r="D316" s="179"/>
      <c r="E316" s="179"/>
      <c r="F316" s="170"/>
      <c r="G316" s="170"/>
      <c r="H316" s="169" t="s">
        <v>1085</v>
      </c>
      <c r="I316" s="180">
        <v>43364</v>
      </c>
      <c r="J316" s="87" t="s">
        <v>30</v>
      </c>
      <c r="L316" s="170"/>
      <c r="M316" s="169"/>
      <c r="N316" s="169"/>
      <c r="O316" s="170"/>
      <c r="P316" s="170"/>
      <c r="Q316" s="170"/>
      <c r="R316" s="170"/>
      <c r="S316" s="180">
        <v>43347</v>
      </c>
      <c r="T316" s="187"/>
      <c r="U316" s="170"/>
      <c r="V316" s="198">
        <v>2317.46</v>
      </c>
      <c r="W316" s="168"/>
      <c r="X316" s="169"/>
      <c r="Y316" s="204">
        <v>0</v>
      </c>
      <c r="Z316" s="201">
        <v>2317.46</v>
      </c>
      <c r="AA316" s="169" t="s">
        <v>39</v>
      </c>
      <c r="AB316" s="171"/>
      <c r="AC316" s="208" t="s">
        <v>1354</v>
      </c>
    </row>
    <row r="317" spans="1:29" ht="15.75" customHeight="1" x14ac:dyDescent="0.2">
      <c r="A317" s="174">
        <v>43298</v>
      </c>
      <c r="B317" s="175" t="s">
        <v>247</v>
      </c>
      <c r="C317" s="177" t="s">
        <v>559</v>
      </c>
      <c r="D317" s="179"/>
      <c r="E317" s="179"/>
      <c r="F317" s="170"/>
      <c r="G317" s="170"/>
      <c r="H317" s="169" t="s">
        <v>1086</v>
      </c>
      <c r="I317" s="180">
        <v>43311</v>
      </c>
      <c r="J317" s="87" t="s">
        <v>30</v>
      </c>
      <c r="L317" s="170"/>
      <c r="M317" s="169"/>
      <c r="N317" s="169"/>
      <c r="O317" s="170"/>
      <c r="P317" s="170"/>
      <c r="Q317" s="170"/>
      <c r="R317" s="170"/>
      <c r="S317" s="180">
        <v>43347</v>
      </c>
      <c r="T317" s="187"/>
      <c r="U317" s="170"/>
      <c r="V317" s="198">
        <v>1340.1</v>
      </c>
      <c r="W317" s="168"/>
      <c r="X317" s="169" t="s">
        <v>150</v>
      </c>
      <c r="Y317" s="204">
        <v>0</v>
      </c>
      <c r="Z317" s="201">
        <v>1340.1</v>
      </c>
      <c r="AA317" s="169" t="s">
        <v>39</v>
      </c>
      <c r="AB317" s="171"/>
      <c r="AC317" s="208" t="s">
        <v>1347</v>
      </c>
    </row>
    <row r="318" spans="1:29" ht="15.75" customHeight="1" x14ac:dyDescent="0.2">
      <c r="A318" s="174">
        <v>43347</v>
      </c>
      <c r="B318" s="177">
        <v>30212563</v>
      </c>
      <c r="C318" s="177" t="s">
        <v>1304</v>
      </c>
      <c r="D318" s="170"/>
      <c r="E318" s="170"/>
      <c r="F318" s="170"/>
      <c r="G318" s="170"/>
      <c r="H318" s="177" t="s">
        <v>1325</v>
      </c>
      <c r="I318" s="206">
        <v>43356</v>
      </c>
      <c r="J318" s="87" t="s">
        <v>30</v>
      </c>
      <c r="K318" s="170"/>
      <c r="L318" s="170"/>
      <c r="M318" s="169"/>
      <c r="N318" s="169"/>
      <c r="O318" s="170"/>
      <c r="P318" s="170"/>
      <c r="Q318" s="170"/>
      <c r="R318" s="170"/>
      <c r="S318" s="180">
        <v>43347</v>
      </c>
      <c r="T318" s="193"/>
      <c r="U318" s="170"/>
      <c r="V318" s="198">
        <v>1595</v>
      </c>
      <c r="W318" s="168"/>
      <c r="X318" s="169"/>
      <c r="Y318" s="204">
        <v>0</v>
      </c>
      <c r="Z318" s="201">
        <v>1595</v>
      </c>
      <c r="AA318" s="169" t="s">
        <v>39</v>
      </c>
      <c r="AB318" s="171"/>
      <c r="AC318" s="208" t="s">
        <v>1363</v>
      </c>
    </row>
    <row r="319" spans="1:29" ht="15.75" customHeight="1" x14ac:dyDescent="0.2">
      <c r="A319" s="174">
        <v>43318</v>
      </c>
      <c r="B319" s="175" t="s">
        <v>247</v>
      </c>
      <c r="C319" s="177" t="s">
        <v>560</v>
      </c>
      <c r="D319" s="183"/>
      <c r="E319" s="179"/>
      <c r="F319" s="170"/>
      <c r="G319" s="170"/>
      <c r="H319" s="169" t="s">
        <v>1087</v>
      </c>
      <c r="I319" s="180">
        <v>43353</v>
      </c>
      <c r="J319" s="87" t="s">
        <v>30</v>
      </c>
      <c r="L319" s="170"/>
      <c r="M319" s="169"/>
      <c r="N319" s="169"/>
      <c r="O319" s="170"/>
      <c r="P319" s="170"/>
      <c r="Q319" s="170"/>
      <c r="R319" s="170"/>
      <c r="S319" s="180">
        <v>43348</v>
      </c>
      <c r="T319" s="187"/>
      <c r="U319" s="170"/>
      <c r="V319" s="198">
        <v>1530</v>
      </c>
      <c r="W319" s="168"/>
      <c r="X319" s="169" t="s">
        <v>147</v>
      </c>
      <c r="Y319" s="204">
        <v>0</v>
      </c>
      <c r="Z319" s="201">
        <v>1530</v>
      </c>
      <c r="AA319" s="169" t="s">
        <v>39</v>
      </c>
      <c r="AB319" s="171"/>
      <c r="AC319" s="208" t="s">
        <v>1357</v>
      </c>
    </row>
    <row r="320" spans="1:29" ht="15.75" customHeight="1" x14ac:dyDescent="0.2">
      <c r="A320" s="174">
        <v>43334</v>
      </c>
      <c r="B320" s="175" t="s">
        <v>247</v>
      </c>
      <c r="C320" s="177" t="s">
        <v>561</v>
      </c>
      <c r="D320" s="183"/>
      <c r="E320" s="179"/>
      <c r="F320" s="170"/>
      <c r="G320" s="170"/>
      <c r="H320" s="169" t="s">
        <v>1088</v>
      </c>
      <c r="I320" s="180">
        <v>43354</v>
      </c>
      <c r="J320" s="87" t="s">
        <v>30</v>
      </c>
      <c r="L320" s="170"/>
      <c r="M320" s="169"/>
      <c r="N320" s="169"/>
      <c r="O320" s="170"/>
      <c r="P320" s="170"/>
      <c r="Q320" s="170"/>
      <c r="R320" s="170"/>
      <c r="S320" s="180">
        <v>43348</v>
      </c>
      <c r="T320" s="187"/>
      <c r="U320" s="170"/>
      <c r="V320" s="198">
        <v>1398</v>
      </c>
      <c r="W320" s="168"/>
      <c r="X320" s="169"/>
      <c r="Y320" s="204">
        <v>0</v>
      </c>
      <c r="Z320" s="201">
        <v>1398</v>
      </c>
      <c r="AA320" s="169" t="s">
        <v>39</v>
      </c>
      <c r="AB320" s="171"/>
      <c r="AC320" s="208" t="s">
        <v>1349</v>
      </c>
    </row>
    <row r="321" spans="1:29" ht="15.75" customHeight="1" x14ac:dyDescent="0.2">
      <c r="A321" s="174">
        <v>43348</v>
      </c>
      <c r="B321" s="177">
        <v>30256810</v>
      </c>
      <c r="C321" s="177" t="s">
        <v>1305</v>
      </c>
      <c r="D321" s="170"/>
      <c r="E321" s="170"/>
      <c r="F321" s="170"/>
      <c r="G321" s="170"/>
      <c r="H321" s="177" t="s">
        <v>1326</v>
      </c>
      <c r="I321" s="206">
        <v>43369</v>
      </c>
      <c r="J321" s="87" t="s">
        <v>30</v>
      </c>
      <c r="K321" s="170"/>
      <c r="L321" s="170"/>
      <c r="M321" s="169"/>
      <c r="N321" s="169"/>
      <c r="O321" s="170"/>
      <c r="P321" s="170"/>
      <c r="Q321" s="170"/>
      <c r="R321" s="170"/>
      <c r="S321" s="180">
        <v>43348</v>
      </c>
      <c r="T321" s="193"/>
      <c r="U321" s="170"/>
      <c r="V321" s="198">
        <v>1495</v>
      </c>
      <c r="W321" s="168"/>
      <c r="X321" s="169"/>
      <c r="Y321" s="204">
        <v>0</v>
      </c>
      <c r="Z321" s="201">
        <v>1495</v>
      </c>
      <c r="AA321" s="169" t="s">
        <v>39</v>
      </c>
      <c r="AB321" s="171"/>
      <c r="AC321" s="208" t="s">
        <v>1347</v>
      </c>
    </row>
    <row r="322" spans="1:29" ht="15.75" customHeight="1" x14ac:dyDescent="0.2">
      <c r="A322" s="174">
        <v>43333</v>
      </c>
      <c r="B322" s="175" t="s">
        <v>247</v>
      </c>
      <c r="C322" s="177" t="s">
        <v>562</v>
      </c>
      <c r="D322" s="179"/>
      <c r="E322" s="179"/>
      <c r="F322" s="170"/>
      <c r="G322" s="170"/>
      <c r="H322" s="169" t="s">
        <v>1089</v>
      </c>
      <c r="I322" s="180">
        <v>43337</v>
      </c>
      <c r="J322" s="87" t="s">
        <v>30</v>
      </c>
      <c r="L322" s="170"/>
      <c r="M322" s="169"/>
      <c r="N322" s="169"/>
      <c r="O322" s="170"/>
      <c r="P322" s="170"/>
      <c r="Q322" s="170"/>
      <c r="R322" s="170"/>
      <c r="S322" s="180">
        <v>43350</v>
      </c>
      <c r="T322" s="187"/>
      <c r="U322" s="170"/>
      <c r="V322" s="198">
        <v>2847.92</v>
      </c>
      <c r="W322" s="168"/>
      <c r="X322" s="169"/>
      <c r="Y322" s="204">
        <v>0</v>
      </c>
      <c r="Z322" s="201">
        <v>2847.92</v>
      </c>
      <c r="AA322" s="169" t="s">
        <v>39</v>
      </c>
      <c r="AB322" s="171"/>
      <c r="AC322" s="208" t="s">
        <v>1351</v>
      </c>
    </row>
    <row r="323" spans="1:29" ht="15.75" customHeight="1" x14ac:dyDescent="0.2">
      <c r="A323" s="174">
        <v>43325</v>
      </c>
      <c r="B323" s="175" t="s">
        <v>247</v>
      </c>
      <c r="C323" s="177" t="s">
        <v>563</v>
      </c>
      <c r="D323" s="179"/>
      <c r="E323" s="179"/>
      <c r="F323" s="170"/>
      <c r="G323" s="170"/>
      <c r="H323" s="169" t="s">
        <v>1090</v>
      </c>
      <c r="I323" s="180">
        <v>43382</v>
      </c>
      <c r="J323" s="87" t="s">
        <v>30</v>
      </c>
      <c r="L323" s="170"/>
      <c r="M323" s="169"/>
      <c r="N323" s="169"/>
      <c r="O323" s="170"/>
      <c r="P323" s="170"/>
      <c r="Q323" s="170"/>
      <c r="R323" s="170"/>
      <c r="S323" s="180">
        <v>43350</v>
      </c>
      <c r="T323" s="187"/>
      <c r="U323" s="170"/>
      <c r="V323" s="198">
        <v>1755</v>
      </c>
      <c r="W323" s="168"/>
      <c r="X323" s="169" t="s">
        <v>147</v>
      </c>
      <c r="Y323" s="204">
        <v>0</v>
      </c>
      <c r="Z323" s="201">
        <v>1755</v>
      </c>
      <c r="AA323" s="169" t="s">
        <v>39</v>
      </c>
      <c r="AB323" s="171"/>
      <c r="AC323" s="208" t="s">
        <v>1361</v>
      </c>
    </row>
    <row r="324" spans="1:29" ht="15.75" customHeight="1" x14ac:dyDescent="0.2">
      <c r="A324" s="174">
        <v>43340</v>
      </c>
      <c r="B324" s="176">
        <v>30323298</v>
      </c>
      <c r="C324" s="177" t="s">
        <v>564</v>
      </c>
      <c r="D324" s="183"/>
      <c r="E324" s="179"/>
      <c r="F324" s="170"/>
      <c r="G324" s="170"/>
      <c r="H324" s="169" t="s">
        <v>1091</v>
      </c>
      <c r="I324" s="180">
        <v>43388</v>
      </c>
      <c r="J324" s="87" t="s">
        <v>30</v>
      </c>
      <c r="K324" s="183" t="s">
        <v>31</v>
      </c>
      <c r="L324" s="170"/>
      <c r="M324" s="169"/>
      <c r="N324" s="169"/>
      <c r="O324" s="170"/>
      <c r="P324" s="170"/>
      <c r="Q324" s="170"/>
      <c r="R324" s="170"/>
      <c r="S324" s="180">
        <v>43350</v>
      </c>
      <c r="T324" s="187"/>
      <c r="U324" s="170"/>
      <c r="V324" s="198">
        <v>3960</v>
      </c>
      <c r="W324" s="168"/>
      <c r="X324" s="169"/>
      <c r="Y324" s="204">
        <v>1980</v>
      </c>
      <c r="Z324" s="201">
        <v>1980</v>
      </c>
      <c r="AA324" s="169" t="s">
        <v>39</v>
      </c>
      <c r="AB324" s="171"/>
      <c r="AC324" s="208" t="s">
        <v>1349</v>
      </c>
    </row>
    <row r="325" spans="1:29" ht="15.75" customHeight="1" x14ac:dyDescent="0.2">
      <c r="A325" s="174">
        <v>43216</v>
      </c>
      <c r="B325" s="176">
        <v>30021084</v>
      </c>
      <c r="C325" s="177" t="s">
        <v>565</v>
      </c>
      <c r="D325" s="179"/>
      <c r="E325" s="179"/>
      <c r="F325" s="170"/>
      <c r="G325" s="170"/>
      <c r="H325" s="169" t="s">
        <v>1092</v>
      </c>
      <c r="I325" s="180">
        <v>43367</v>
      </c>
      <c r="J325" s="87" t="s">
        <v>30</v>
      </c>
      <c r="L325" s="170"/>
      <c r="M325" s="169"/>
      <c r="N325" s="169"/>
      <c r="O325" s="170"/>
      <c r="P325" s="170"/>
      <c r="Q325" s="170"/>
      <c r="R325" s="170"/>
      <c r="S325" s="180">
        <v>43350</v>
      </c>
      <c r="T325" s="187"/>
      <c r="U325" s="170"/>
      <c r="V325" s="198">
        <v>1154.1099999999999</v>
      </c>
      <c r="W325" s="168"/>
      <c r="X325" s="169"/>
      <c r="Y325" s="204">
        <v>0</v>
      </c>
      <c r="Z325" s="201">
        <v>1154.1099999999999</v>
      </c>
      <c r="AA325" s="169" t="s">
        <v>39</v>
      </c>
      <c r="AB325" s="171"/>
      <c r="AC325" s="208" t="s">
        <v>1350</v>
      </c>
    </row>
    <row r="326" spans="1:29" ht="15.75" customHeight="1" x14ac:dyDescent="0.2">
      <c r="A326" s="174">
        <v>43249</v>
      </c>
      <c r="B326" s="175" t="s">
        <v>247</v>
      </c>
      <c r="C326" s="177" t="s">
        <v>566</v>
      </c>
      <c r="D326" s="179"/>
      <c r="E326" s="179"/>
      <c r="F326" s="170"/>
      <c r="G326" s="170"/>
      <c r="H326" s="169" t="s">
        <v>1093</v>
      </c>
      <c r="I326" s="180">
        <v>43252</v>
      </c>
      <c r="J326" s="87" t="s">
        <v>30</v>
      </c>
      <c r="L326" s="170"/>
      <c r="M326" s="169"/>
      <c r="N326" s="169"/>
      <c r="O326" s="170"/>
      <c r="P326" s="170"/>
      <c r="Q326" s="170"/>
      <c r="R326" s="170"/>
      <c r="S326" s="180">
        <v>43353</v>
      </c>
      <c r="T326" s="187"/>
      <c r="U326" s="170"/>
      <c r="V326" s="198">
        <v>1211.4000000000001</v>
      </c>
      <c r="W326" s="168"/>
      <c r="X326" s="169"/>
      <c r="Y326" s="204">
        <v>0</v>
      </c>
      <c r="Z326" s="201">
        <v>1211.4000000000001</v>
      </c>
      <c r="AA326" s="169" t="s">
        <v>39</v>
      </c>
      <c r="AB326" s="171"/>
      <c r="AC326" s="208" t="s">
        <v>1355</v>
      </c>
    </row>
    <row r="327" spans="1:29" ht="15.75" customHeight="1" x14ac:dyDescent="0.2">
      <c r="A327" s="174">
        <v>43227</v>
      </c>
      <c r="B327" s="175" t="s">
        <v>247</v>
      </c>
      <c r="C327" s="177" t="s">
        <v>567</v>
      </c>
      <c r="D327" s="179"/>
      <c r="E327" s="179"/>
      <c r="F327" s="170"/>
      <c r="G327" s="170"/>
      <c r="H327" s="169" t="s">
        <v>1094</v>
      </c>
      <c r="I327" s="180">
        <v>43258</v>
      </c>
      <c r="J327" s="87" t="s">
        <v>30</v>
      </c>
      <c r="L327" s="170"/>
      <c r="M327" s="169"/>
      <c r="N327" s="169"/>
      <c r="O327" s="170"/>
      <c r="P327" s="170"/>
      <c r="Q327" s="170"/>
      <c r="R327" s="170"/>
      <c r="S327" s="180">
        <v>43353</v>
      </c>
      <c r="T327" s="187"/>
      <c r="U327" s="170"/>
      <c r="V327" s="198">
        <v>1197.29</v>
      </c>
      <c r="W327" s="168"/>
      <c r="X327" s="189"/>
      <c r="Y327" s="204">
        <v>0</v>
      </c>
      <c r="Z327" s="201">
        <v>1197.29</v>
      </c>
      <c r="AA327" s="169" t="s">
        <v>39</v>
      </c>
      <c r="AB327" s="171"/>
      <c r="AC327" s="208" t="s">
        <v>1361</v>
      </c>
    </row>
    <row r="328" spans="1:29" ht="15.75" customHeight="1" x14ac:dyDescent="0.2">
      <c r="A328" s="174">
        <v>43235</v>
      </c>
      <c r="B328" s="175" t="s">
        <v>247</v>
      </c>
      <c r="C328" s="177" t="s">
        <v>568</v>
      </c>
      <c r="D328" s="179"/>
      <c r="E328" s="179"/>
      <c r="F328" s="170"/>
      <c r="G328" s="170"/>
      <c r="H328" s="169" t="s">
        <v>1095</v>
      </c>
      <c r="I328" s="180">
        <v>43252</v>
      </c>
      <c r="J328" s="87" t="s">
        <v>30</v>
      </c>
      <c r="L328" s="170"/>
      <c r="M328" s="169"/>
      <c r="N328" s="169"/>
      <c r="O328" s="170"/>
      <c r="P328" s="170"/>
      <c r="Q328" s="170"/>
      <c r="R328" s="170"/>
      <c r="S328" s="180">
        <v>43353</v>
      </c>
      <c r="T328" s="187"/>
      <c r="U328" s="170"/>
      <c r="V328" s="198">
        <v>1207.72</v>
      </c>
      <c r="W328" s="168"/>
      <c r="X328" s="169"/>
      <c r="Y328" s="204">
        <v>0</v>
      </c>
      <c r="Z328" s="201">
        <v>1207.72</v>
      </c>
      <c r="AA328" s="169" t="s">
        <v>39</v>
      </c>
      <c r="AB328" s="171"/>
      <c r="AC328" s="208" t="s">
        <v>1353</v>
      </c>
    </row>
    <row r="329" spans="1:29" ht="15.75" customHeight="1" x14ac:dyDescent="0.2">
      <c r="A329" s="174">
        <v>43245</v>
      </c>
      <c r="B329" s="176">
        <v>29915392</v>
      </c>
      <c r="C329" s="177" t="s">
        <v>569</v>
      </c>
      <c r="D329" s="183"/>
      <c r="E329" s="179"/>
      <c r="F329" s="170"/>
      <c r="G329" s="170"/>
      <c r="H329" s="169" t="s">
        <v>1096</v>
      </c>
      <c r="I329" s="180">
        <v>43269</v>
      </c>
      <c r="J329" s="87" t="s">
        <v>30</v>
      </c>
      <c r="K329" s="183" t="s">
        <v>31</v>
      </c>
      <c r="L329" s="170"/>
      <c r="M329" s="169"/>
      <c r="N329" s="169"/>
      <c r="O329" s="170"/>
      <c r="P329" s="170"/>
      <c r="Q329" s="170"/>
      <c r="R329" s="170"/>
      <c r="S329" s="180">
        <v>43353</v>
      </c>
      <c r="T329" s="187"/>
      <c r="U329" s="170"/>
      <c r="V329" s="198">
        <v>3000</v>
      </c>
      <c r="W329" s="168"/>
      <c r="X329" s="169"/>
      <c r="Y329" s="204">
        <v>1500</v>
      </c>
      <c r="Z329" s="201">
        <v>1500</v>
      </c>
      <c r="AA329" s="169" t="s">
        <v>39</v>
      </c>
      <c r="AB329" s="171"/>
      <c r="AC329" s="208" t="s">
        <v>1361</v>
      </c>
    </row>
    <row r="330" spans="1:29" ht="15.75" customHeight="1" x14ac:dyDescent="0.2">
      <c r="A330" s="174">
        <v>43215</v>
      </c>
      <c r="B330" s="175" t="s">
        <v>247</v>
      </c>
      <c r="C330" s="177" t="s">
        <v>570</v>
      </c>
      <c r="D330" s="179"/>
      <c r="E330" s="179"/>
      <c r="F330" s="170"/>
      <c r="G330" s="170"/>
      <c r="H330" s="169" t="s">
        <v>1097</v>
      </c>
      <c r="I330" s="180">
        <v>43430</v>
      </c>
      <c r="J330" s="87" t="s">
        <v>30</v>
      </c>
      <c r="L330" s="170"/>
      <c r="M330" s="169"/>
      <c r="N330" s="169"/>
      <c r="O330" s="170"/>
      <c r="P330" s="170"/>
      <c r="Q330" s="170"/>
      <c r="R330" s="170"/>
      <c r="S330" s="180">
        <v>43353</v>
      </c>
      <c r="T330" s="187"/>
      <c r="U330" s="170"/>
      <c r="V330" s="198">
        <v>2332.12</v>
      </c>
      <c r="W330" s="168"/>
      <c r="X330" s="169"/>
      <c r="Y330" s="204">
        <v>0</v>
      </c>
      <c r="Z330" s="201">
        <v>2332.12</v>
      </c>
      <c r="AA330" s="169" t="s">
        <v>39</v>
      </c>
      <c r="AB330" s="171"/>
      <c r="AC330" s="208" t="s">
        <v>1366</v>
      </c>
    </row>
    <row r="331" spans="1:29" ht="15.75" customHeight="1" x14ac:dyDescent="0.2">
      <c r="A331" s="174">
        <v>43157</v>
      </c>
      <c r="B331" s="176">
        <v>29572481</v>
      </c>
      <c r="C331" s="177" t="s">
        <v>571</v>
      </c>
      <c r="D331" s="183"/>
      <c r="E331" s="179"/>
      <c r="F331" s="170"/>
      <c r="G331" s="170"/>
      <c r="H331" s="169" t="s">
        <v>1098</v>
      </c>
      <c r="I331" s="180">
        <v>43182</v>
      </c>
      <c r="J331" s="87" t="s">
        <v>30</v>
      </c>
      <c r="K331" s="183" t="s">
        <v>31</v>
      </c>
      <c r="L331" s="170"/>
      <c r="M331" s="169"/>
      <c r="N331" s="169"/>
      <c r="O331" s="170"/>
      <c r="P331" s="170"/>
      <c r="Q331" s="170"/>
      <c r="R331" s="170"/>
      <c r="S331" s="180">
        <v>43353</v>
      </c>
      <c r="T331" s="187"/>
      <c r="U331" s="170"/>
      <c r="V331" s="198">
        <v>1398</v>
      </c>
      <c r="W331" s="168"/>
      <c r="X331" s="169"/>
      <c r="Y331" s="204">
        <v>699</v>
      </c>
      <c r="Z331" s="201">
        <v>699</v>
      </c>
      <c r="AA331" s="169" t="s">
        <v>39</v>
      </c>
      <c r="AB331" s="171"/>
      <c r="AC331" s="208" t="s">
        <v>1363</v>
      </c>
    </row>
    <row r="332" spans="1:29" ht="15.75" customHeight="1" x14ac:dyDescent="0.2">
      <c r="A332" s="174">
        <v>43329</v>
      </c>
      <c r="B332" s="178">
        <v>30182838</v>
      </c>
      <c r="C332" s="177" t="s">
        <v>572</v>
      </c>
      <c r="D332" s="179"/>
      <c r="E332" s="179"/>
      <c r="F332" s="170"/>
      <c r="G332" s="170"/>
      <c r="H332" s="169" t="s">
        <v>1099</v>
      </c>
      <c r="I332" s="180">
        <v>43359</v>
      </c>
      <c r="J332" s="87" t="s">
        <v>30</v>
      </c>
      <c r="K332" s="183" t="s">
        <v>31</v>
      </c>
      <c r="L332" s="170"/>
      <c r="M332" s="169"/>
      <c r="N332" s="169"/>
      <c r="O332" s="170"/>
      <c r="P332" s="170"/>
      <c r="Q332" s="170"/>
      <c r="R332" s="170"/>
      <c r="S332" s="180">
        <v>43354</v>
      </c>
      <c r="T332" s="187"/>
      <c r="U332" s="170"/>
      <c r="V332" s="198">
        <v>2677.55</v>
      </c>
      <c r="W332" s="168"/>
      <c r="X332" s="169"/>
      <c r="Y332" s="204">
        <v>1338.77</v>
      </c>
      <c r="Z332" s="201">
        <v>1338.78</v>
      </c>
      <c r="AA332" s="169" t="s">
        <v>39</v>
      </c>
      <c r="AB332" s="171"/>
      <c r="AC332" s="208" t="s">
        <v>1355</v>
      </c>
    </row>
    <row r="333" spans="1:29" ht="15.75" customHeight="1" x14ac:dyDescent="0.2">
      <c r="A333" s="174">
        <v>43333</v>
      </c>
      <c r="B333" s="175" t="s">
        <v>247</v>
      </c>
      <c r="C333" s="177" t="s">
        <v>573</v>
      </c>
      <c r="D333" s="179"/>
      <c r="E333" s="179"/>
      <c r="F333" s="170"/>
      <c r="G333" s="170"/>
      <c r="H333" s="169" t="s">
        <v>1100</v>
      </c>
      <c r="I333" s="180">
        <v>43333</v>
      </c>
      <c r="J333" s="87" t="s">
        <v>30</v>
      </c>
      <c r="L333" s="170"/>
      <c r="M333" s="169"/>
      <c r="N333" s="169"/>
      <c r="O333" s="170"/>
      <c r="P333" s="170"/>
      <c r="Q333" s="170"/>
      <c r="R333" s="170"/>
      <c r="S333" s="180">
        <v>43354</v>
      </c>
      <c r="T333" s="187"/>
      <c r="U333" s="170"/>
      <c r="V333" s="198">
        <v>1846.58</v>
      </c>
      <c r="W333" s="168"/>
      <c r="X333" s="169" t="s">
        <v>144</v>
      </c>
      <c r="Y333" s="204">
        <v>0</v>
      </c>
      <c r="Z333" s="201">
        <v>1846.58</v>
      </c>
      <c r="AA333" s="169" t="s">
        <v>39</v>
      </c>
      <c r="AB333" s="171"/>
      <c r="AC333" s="208" t="s">
        <v>1351</v>
      </c>
    </row>
    <row r="334" spans="1:29" ht="15.75" customHeight="1" x14ac:dyDescent="0.2">
      <c r="A334" s="174">
        <v>43332</v>
      </c>
      <c r="B334" s="175" t="s">
        <v>247</v>
      </c>
      <c r="C334" s="177" t="s">
        <v>574</v>
      </c>
      <c r="D334" s="179"/>
      <c r="E334" s="179"/>
      <c r="F334" s="170"/>
      <c r="G334" s="170"/>
      <c r="H334" s="169" t="s">
        <v>1101</v>
      </c>
      <c r="I334" s="180">
        <v>43342</v>
      </c>
      <c r="J334" s="87" t="s">
        <v>30</v>
      </c>
      <c r="L334" s="170"/>
      <c r="M334" s="169"/>
      <c r="N334" s="169"/>
      <c r="O334" s="170"/>
      <c r="P334" s="170"/>
      <c r="Q334" s="170"/>
      <c r="R334" s="170"/>
      <c r="S334" s="180">
        <v>43354</v>
      </c>
      <c r="T334" s="187"/>
      <c r="U334" s="170"/>
      <c r="V334" s="198">
        <v>1423.96</v>
      </c>
      <c r="W334" s="168"/>
      <c r="X334" s="169"/>
      <c r="Y334" s="204">
        <v>0</v>
      </c>
      <c r="Z334" s="201">
        <v>1423.96</v>
      </c>
      <c r="AA334" s="169" t="s">
        <v>39</v>
      </c>
      <c r="AB334" s="171"/>
      <c r="AC334" s="208" t="s">
        <v>1356</v>
      </c>
    </row>
    <row r="335" spans="1:29" ht="15.75" customHeight="1" x14ac:dyDescent="0.2">
      <c r="A335" s="174">
        <v>43354</v>
      </c>
      <c r="B335" s="177">
        <v>30235202</v>
      </c>
      <c r="C335" s="177" t="s">
        <v>1306</v>
      </c>
      <c r="D335" s="170"/>
      <c r="E335" s="170"/>
      <c r="F335" s="170"/>
      <c r="G335" s="170"/>
      <c r="H335" s="177" t="s">
        <v>1327</v>
      </c>
      <c r="I335" s="206">
        <v>43363</v>
      </c>
      <c r="J335" s="87" t="s">
        <v>30</v>
      </c>
      <c r="K335" s="170"/>
      <c r="L335" s="170"/>
      <c r="M335" s="169"/>
      <c r="N335" s="169"/>
      <c r="O335" s="170"/>
      <c r="P335" s="170"/>
      <c r="Q335" s="170"/>
      <c r="R335" s="170"/>
      <c r="S335" s="180">
        <v>43354</v>
      </c>
      <c r="T335" s="193"/>
      <c r="U335" s="170"/>
      <c r="V335" s="198">
        <v>2250</v>
      </c>
      <c r="W335" s="168"/>
      <c r="X335" s="169"/>
      <c r="Y335" s="204">
        <v>0</v>
      </c>
      <c r="Z335" s="201">
        <v>2250</v>
      </c>
      <c r="AA335" s="169" t="s">
        <v>39</v>
      </c>
      <c r="AB335" s="171"/>
      <c r="AC335" s="208" t="s">
        <v>1355</v>
      </c>
    </row>
    <row r="336" spans="1:29" ht="15.75" customHeight="1" x14ac:dyDescent="0.2">
      <c r="A336" s="174">
        <v>43270</v>
      </c>
      <c r="B336" s="175" t="s">
        <v>247</v>
      </c>
      <c r="C336" s="177" t="s">
        <v>575</v>
      </c>
      <c r="D336" s="179"/>
      <c r="E336" s="179"/>
      <c r="F336" s="170"/>
      <c r="G336" s="170"/>
      <c r="H336" s="169" t="s">
        <v>1102</v>
      </c>
      <c r="I336" s="180">
        <v>43368</v>
      </c>
      <c r="J336" s="87" t="s">
        <v>30</v>
      </c>
      <c r="L336" s="170"/>
      <c r="M336" s="169"/>
      <c r="N336" s="169"/>
      <c r="O336" s="170"/>
      <c r="P336" s="170"/>
      <c r="Q336" s="170"/>
      <c r="R336" s="170"/>
      <c r="S336" s="180">
        <v>43355</v>
      </c>
      <c r="T336" s="187"/>
      <c r="U336" s="170"/>
      <c r="V336" s="198">
        <v>1260</v>
      </c>
      <c r="W336" s="168"/>
      <c r="X336" s="169"/>
      <c r="Y336" s="204">
        <v>0</v>
      </c>
      <c r="Z336" s="201">
        <v>1260</v>
      </c>
      <c r="AA336" s="169" t="s">
        <v>39</v>
      </c>
      <c r="AB336" s="171"/>
      <c r="AC336" s="208" t="s">
        <v>1346</v>
      </c>
    </row>
    <row r="337" spans="1:29" ht="15.75" customHeight="1" x14ac:dyDescent="0.2">
      <c r="A337" s="174">
        <v>43257</v>
      </c>
      <c r="B337" s="175" t="s">
        <v>247</v>
      </c>
      <c r="C337" s="177" t="s">
        <v>576</v>
      </c>
      <c r="D337" s="179"/>
      <c r="E337" s="179"/>
      <c r="F337" s="170"/>
      <c r="G337" s="170"/>
      <c r="H337" s="169" t="s">
        <v>1103</v>
      </c>
      <c r="I337" s="180">
        <v>43262</v>
      </c>
      <c r="J337" s="87" t="s">
        <v>30</v>
      </c>
      <c r="L337" s="170"/>
      <c r="M337" s="169"/>
      <c r="N337" s="169"/>
      <c r="O337" s="170"/>
      <c r="P337" s="170"/>
      <c r="Q337" s="170"/>
      <c r="R337" s="170"/>
      <c r="S337" s="180">
        <v>43355</v>
      </c>
      <c r="T337" s="187"/>
      <c r="U337" s="170"/>
      <c r="V337" s="198">
        <v>2160</v>
      </c>
      <c r="W337" s="168"/>
      <c r="X337" s="87"/>
      <c r="Y337" s="204">
        <v>0</v>
      </c>
      <c r="Z337" s="201">
        <v>2160</v>
      </c>
      <c r="AA337" s="169" t="s">
        <v>39</v>
      </c>
      <c r="AB337" s="171"/>
      <c r="AC337" s="208" t="s">
        <v>1360</v>
      </c>
    </row>
    <row r="338" spans="1:29" ht="15.75" customHeight="1" x14ac:dyDescent="0.2">
      <c r="A338" s="174">
        <v>43332</v>
      </c>
      <c r="B338" s="175" t="s">
        <v>247</v>
      </c>
      <c r="C338" s="177" t="s">
        <v>577</v>
      </c>
      <c r="D338" s="179"/>
      <c r="E338" s="179"/>
      <c r="F338" s="170"/>
      <c r="G338" s="170"/>
      <c r="H338" s="169" t="s">
        <v>1104</v>
      </c>
      <c r="I338" s="180">
        <v>43336</v>
      </c>
      <c r="J338" s="87" t="s">
        <v>30</v>
      </c>
      <c r="L338" s="170"/>
      <c r="M338" s="169"/>
      <c r="N338" s="169"/>
      <c r="O338" s="170"/>
      <c r="P338" s="170"/>
      <c r="Q338" s="170"/>
      <c r="R338" s="170"/>
      <c r="S338" s="180">
        <v>43355</v>
      </c>
      <c r="T338" s="187"/>
      <c r="U338" s="170"/>
      <c r="V338" s="198">
        <v>2658.06</v>
      </c>
      <c r="W338" s="168"/>
      <c r="X338" s="87"/>
      <c r="Y338" s="204">
        <v>0</v>
      </c>
      <c r="Z338" s="201">
        <v>2658.06</v>
      </c>
      <c r="AA338" s="169" t="s">
        <v>39</v>
      </c>
      <c r="AB338" s="171"/>
      <c r="AC338" s="208" t="s">
        <v>1351</v>
      </c>
    </row>
    <row r="339" spans="1:29" ht="15.75" customHeight="1" x14ac:dyDescent="0.2">
      <c r="A339" s="174">
        <v>43331</v>
      </c>
      <c r="B339" s="175" t="s">
        <v>247</v>
      </c>
      <c r="C339" s="177" t="s">
        <v>578</v>
      </c>
      <c r="D339" s="179"/>
      <c r="E339" s="179"/>
      <c r="F339" s="170"/>
      <c r="G339" s="170"/>
      <c r="H339" s="169" t="s">
        <v>1105</v>
      </c>
      <c r="I339" s="180">
        <v>43347</v>
      </c>
      <c r="J339" s="87" t="s">
        <v>30</v>
      </c>
      <c r="L339" s="170"/>
      <c r="M339" s="169"/>
      <c r="N339" s="169"/>
      <c r="O339" s="170"/>
      <c r="P339" s="170"/>
      <c r="Q339" s="170"/>
      <c r="R339" s="170"/>
      <c r="S339" s="180">
        <v>43355</v>
      </c>
      <c r="T339" s="187"/>
      <c r="U339" s="170"/>
      <c r="V339" s="198">
        <v>2031.24</v>
      </c>
      <c r="W339" s="168"/>
      <c r="X339" s="169"/>
      <c r="Y339" s="204">
        <v>0</v>
      </c>
      <c r="Z339" s="201">
        <v>2031.24</v>
      </c>
      <c r="AA339" s="169" t="s">
        <v>39</v>
      </c>
      <c r="AB339" s="171"/>
      <c r="AC339" s="208" t="s">
        <v>1354</v>
      </c>
    </row>
    <row r="340" spans="1:29" ht="15.75" customHeight="1" x14ac:dyDescent="0.2">
      <c r="A340" s="174">
        <v>43283</v>
      </c>
      <c r="B340" s="175" t="s">
        <v>247</v>
      </c>
      <c r="C340" s="177" t="s">
        <v>579</v>
      </c>
      <c r="D340" s="179"/>
      <c r="E340" s="179"/>
      <c r="F340" s="170"/>
      <c r="G340" s="170"/>
      <c r="H340" s="169" t="s">
        <v>1106</v>
      </c>
      <c r="I340" s="180">
        <v>43377</v>
      </c>
      <c r="J340" s="87" t="s">
        <v>30</v>
      </c>
      <c r="L340" s="170"/>
      <c r="M340" s="169"/>
      <c r="N340" s="169"/>
      <c r="O340" s="170"/>
      <c r="P340" s="170"/>
      <c r="Q340" s="170"/>
      <c r="R340" s="170"/>
      <c r="S340" s="180">
        <v>43355</v>
      </c>
      <c r="T340" s="187"/>
      <c r="U340" s="170"/>
      <c r="V340" s="198">
        <v>2331.6</v>
      </c>
      <c r="W340" s="168"/>
      <c r="X340" s="169"/>
      <c r="Y340" s="204">
        <v>0</v>
      </c>
      <c r="Z340" s="201">
        <v>2331.6</v>
      </c>
      <c r="AA340" s="169" t="s">
        <v>39</v>
      </c>
      <c r="AB340" s="171"/>
      <c r="AC340" s="208" t="s">
        <v>1359</v>
      </c>
    </row>
    <row r="341" spans="1:29" ht="15.75" customHeight="1" x14ac:dyDescent="0.2">
      <c r="A341" s="174">
        <v>43341</v>
      </c>
      <c r="B341" s="175" t="s">
        <v>247</v>
      </c>
      <c r="C341" s="177" t="s">
        <v>580</v>
      </c>
      <c r="D341" s="179"/>
      <c r="E341" s="179"/>
      <c r="F341" s="170"/>
      <c r="G341" s="170"/>
      <c r="H341" s="169" t="s">
        <v>1107</v>
      </c>
      <c r="I341" s="180">
        <v>43389</v>
      </c>
      <c r="J341" s="87" t="s">
        <v>30</v>
      </c>
      <c r="L341" s="170"/>
      <c r="M341" s="169"/>
      <c r="N341" s="169"/>
      <c r="O341" s="170"/>
      <c r="P341" s="170"/>
      <c r="Q341" s="170"/>
      <c r="R341" s="170"/>
      <c r="S341" s="180">
        <v>43356</v>
      </c>
      <c r="T341" s="187"/>
      <c r="U341" s="170"/>
      <c r="V341" s="198">
        <v>1632</v>
      </c>
      <c r="W341" s="168"/>
      <c r="X341" s="189" t="s">
        <v>149</v>
      </c>
      <c r="Y341" s="204">
        <v>0</v>
      </c>
      <c r="Z341" s="201">
        <v>1632</v>
      </c>
      <c r="AA341" s="169" t="s">
        <v>39</v>
      </c>
      <c r="AB341" s="171"/>
      <c r="AC341" s="208" t="s">
        <v>1348</v>
      </c>
    </row>
    <row r="342" spans="1:29" ht="15.75" customHeight="1" x14ac:dyDescent="0.2">
      <c r="A342" s="174">
        <v>43334</v>
      </c>
      <c r="B342" s="175" t="s">
        <v>247</v>
      </c>
      <c r="C342" s="177" t="s">
        <v>581</v>
      </c>
      <c r="D342" s="179"/>
      <c r="E342" s="179"/>
      <c r="F342" s="170"/>
      <c r="G342" s="170"/>
      <c r="H342" s="169" t="s">
        <v>1108</v>
      </c>
      <c r="I342" s="180">
        <v>43389</v>
      </c>
      <c r="J342" s="87" t="s">
        <v>30</v>
      </c>
      <c r="L342" s="170"/>
      <c r="M342" s="169"/>
      <c r="N342" s="169"/>
      <c r="O342" s="170"/>
      <c r="P342" s="170"/>
      <c r="Q342" s="170"/>
      <c r="R342" s="170"/>
      <c r="S342" s="180">
        <v>43356</v>
      </c>
      <c r="T342" s="187"/>
      <c r="U342" s="170"/>
      <c r="V342" s="198">
        <v>1632</v>
      </c>
      <c r="W342" s="168"/>
      <c r="X342" s="189" t="s">
        <v>149</v>
      </c>
      <c r="Y342" s="204">
        <v>0</v>
      </c>
      <c r="Z342" s="201">
        <v>1632</v>
      </c>
      <c r="AA342" s="169" t="s">
        <v>39</v>
      </c>
      <c r="AB342" s="171"/>
      <c r="AC342" s="208" t="s">
        <v>1352</v>
      </c>
    </row>
    <row r="343" spans="1:29" ht="15.75" customHeight="1" x14ac:dyDescent="0.2">
      <c r="A343" s="174">
        <v>43123</v>
      </c>
      <c r="B343" s="175" t="s">
        <v>247</v>
      </c>
      <c r="C343" s="177" t="s">
        <v>582</v>
      </c>
      <c r="D343" s="179"/>
      <c r="E343" s="179"/>
      <c r="F343" s="170"/>
      <c r="G343" s="170"/>
      <c r="H343" s="169" t="s">
        <v>1109</v>
      </c>
      <c r="I343" s="180">
        <v>43180</v>
      </c>
      <c r="J343" s="87" t="s">
        <v>30</v>
      </c>
      <c r="K343" s="183" t="s">
        <v>31</v>
      </c>
      <c r="L343" s="170"/>
      <c r="M343" s="169"/>
      <c r="N343" s="169"/>
      <c r="O343" s="170"/>
      <c r="P343" s="170"/>
      <c r="Q343" s="170"/>
      <c r="R343" s="170"/>
      <c r="S343" s="180">
        <v>43356</v>
      </c>
      <c r="T343" s="187"/>
      <c r="U343" s="170"/>
      <c r="V343" s="198">
        <v>480</v>
      </c>
      <c r="W343" s="168"/>
      <c r="X343" s="169"/>
      <c r="Y343" s="204">
        <v>240</v>
      </c>
      <c r="Z343" s="201">
        <v>240</v>
      </c>
      <c r="AA343" s="169" t="s">
        <v>39</v>
      </c>
      <c r="AB343" s="171"/>
      <c r="AC343" s="208" t="s">
        <v>1364</v>
      </c>
    </row>
    <row r="344" spans="1:29" ht="15.75" customHeight="1" x14ac:dyDescent="0.2">
      <c r="A344" s="174">
        <v>43208</v>
      </c>
      <c r="B344" s="175" t="s">
        <v>247</v>
      </c>
      <c r="C344" s="177" t="s">
        <v>583</v>
      </c>
      <c r="D344" s="179"/>
      <c r="E344" s="179"/>
      <c r="F344" s="170"/>
      <c r="G344" s="170"/>
      <c r="H344" s="169" t="s">
        <v>1110</v>
      </c>
      <c r="I344" s="180">
        <v>43290</v>
      </c>
      <c r="J344" s="87" t="s">
        <v>30</v>
      </c>
      <c r="L344" s="170"/>
      <c r="M344" s="169"/>
      <c r="N344" s="169"/>
      <c r="O344" s="170"/>
      <c r="P344" s="170"/>
      <c r="Q344" s="170"/>
      <c r="R344" s="170"/>
      <c r="S344" s="180">
        <v>43356</v>
      </c>
      <c r="T344" s="187"/>
      <c r="U344" s="170"/>
      <c r="V344" s="198">
        <v>646.30999999999995</v>
      </c>
      <c r="W344" s="168"/>
      <c r="X344" s="169"/>
      <c r="Y344" s="204">
        <v>0</v>
      </c>
      <c r="Z344" s="201">
        <v>646.30999999999995</v>
      </c>
      <c r="AA344" s="169" t="s">
        <v>39</v>
      </c>
      <c r="AB344" s="171"/>
      <c r="AC344" s="208" t="s">
        <v>1356</v>
      </c>
    </row>
    <row r="345" spans="1:29" ht="15.75" customHeight="1" x14ac:dyDescent="0.2">
      <c r="A345" s="174">
        <v>43305</v>
      </c>
      <c r="B345" s="176">
        <v>30304723</v>
      </c>
      <c r="C345" s="177" t="s">
        <v>584</v>
      </c>
      <c r="D345" s="179"/>
      <c r="E345" s="179"/>
      <c r="F345" s="170"/>
      <c r="G345" s="170"/>
      <c r="H345" s="169" t="s">
        <v>1111</v>
      </c>
      <c r="I345" s="180">
        <v>43383</v>
      </c>
      <c r="J345" s="87" t="s">
        <v>30</v>
      </c>
      <c r="K345" s="183" t="s">
        <v>31</v>
      </c>
      <c r="L345" s="170"/>
      <c r="M345" s="169"/>
      <c r="N345" s="169"/>
      <c r="O345" s="170"/>
      <c r="P345" s="170"/>
      <c r="Q345" s="170"/>
      <c r="R345" s="170"/>
      <c r="S345" s="180">
        <v>43356</v>
      </c>
      <c r="T345" s="187"/>
      <c r="U345" s="170"/>
      <c r="V345" s="198">
        <v>2863.94</v>
      </c>
      <c r="W345" s="168"/>
      <c r="X345" s="189"/>
      <c r="Y345" s="204">
        <v>1431.97</v>
      </c>
      <c r="Z345" s="201">
        <v>1431.97</v>
      </c>
      <c r="AA345" s="169" t="s">
        <v>39</v>
      </c>
      <c r="AB345" s="171"/>
      <c r="AC345" s="208" t="s">
        <v>1347</v>
      </c>
    </row>
    <row r="346" spans="1:29" ht="15.75" customHeight="1" x14ac:dyDescent="0.2">
      <c r="A346" s="174">
        <v>43290</v>
      </c>
      <c r="B346" s="177">
        <v>30087905</v>
      </c>
      <c r="C346" s="177" t="s">
        <v>585</v>
      </c>
      <c r="D346" s="179"/>
      <c r="E346" s="179"/>
      <c r="F346" s="170"/>
      <c r="G346" s="170"/>
      <c r="H346" s="169" t="s">
        <v>1112</v>
      </c>
      <c r="I346" s="180">
        <v>43301</v>
      </c>
      <c r="J346" s="87" t="s">
        <v>30</v>
      </c>
      <c r="L346" s="170"/>
      <c r="M346" s="169"/>
      <c r="N346" s="169"/>
      <c r="O346" s="170"/>
      <c r="P346" s="170"/>
      <c r="Q346" s="170"/>
      <c r="R346" s="170"/>
      <c r="S346" s="180">
        <v>43360</v>
      </c>
      <c r="T346" s="187"/>
      <c r="U346" s="170"/>
      <c r="V346" s="198">
        <v>1878</v>
      </c>
      <c r="W346" s="168"/>
      <c r="X346" s="169"/>
      <c r="Y346" s="204">
        <v>0</v>
      </c>
      <c r="Z346" s="201">
        <v>1878</v>
      </c>
      <c r="AA346" s="169" t="s">
        <v>39</v>
      </c>
      <c r="AB346" s="171"/>
      <c r="AC346" s="208" t="s">
        <v>1347</v>
      </c>
    </row>
    <row r="347" spans="1:29" ht="15.75" customHeight="1" x14ac:dyDescent="0.2">
      <c r="A347" s="174">
        <v>43328</v>
      </c>
      <c r="B347" s="175" t="s">
        <v>247</v>
      </c>
      <c r="C347" s="177" t="s">
        <v>586</v>
      </c>
      <c r="D347" s="179"/>
      <c r="E347" s="179"/>
      <c r="F347" s="170"/>
      <c r="G347" s="170"/>
      <c r="H347" s="169" t="s">
        <v>1113</v>
      </c>
      <c r="I347" s="180">
        <v>43347</v>
      </c>
      <c r="J347" s="87" t="s">
        <v>30</v>
      </c>
      <c r="L347" s="170"/>
      <c r="M347" s="169"/>
      <c r="N347" s="169"/>
      <c r="O347" s="170"/>
      <c r="P347" s="170"/>
      <c r="Q347" s="170"/>
      <c r="R347" s="170"/>
      <c r="S347" s="180">
        <v>43361</v>
      </c>
      <c r="T347" s="187"/>
      <c r="U347" s="170"/>
      <c r="V347" s="198">
        <v>3370.04</v>
      </c>
      <c r="W347" s="168"/>
      <c r="X347" s="169"/>
      <c r="Y347" s="204">
        <v>0</v>
      </c>
      <c r="Z347" s="201">
        <v>3370.04</v>
      </c>
      <c r="AA347" s="169" t="s">
        <v>39</v>
      </c>
      <c r="AB347" s="171"/>
      <c r="AC347" s="208" t="s">
        <v>1360</v>
      </c>
    </row>
    <row r="348" spans="1:29" ht="15.75" customHeight="1" x14ac:dyDescent="0.2">
      <c r="A348" s="174">
        <v>43350</v>
      </c>
      <c r="B348" s="177">
        <v>30304668</v>
      </c>
      <c r="C348" s="177" t="s">
        <v>587</v>
      </c>
      <c r="D348" s="179"/>
      <c r="E348" s="179"/>
      <c r="F348" s="170"/>
      <c r="G348" s="170"/>
      <c r="H348" s="169" t="s">
        <v>1114</v>
      </c>
      <c r="I348" s="180">
        <v>43382</v>
      </c>
      <c r="J348" s="87" t="s">
        <v>30</v>
      </c>
      <c r="L348" s="170"/>
      <c r="M348" s="169"/>
      <c r="N348" s="169"/>
      <c r="O348" s="170"/>
      <c r="P348" s="170"/>
      <c r="Q348" s="170"/>
      <c r="R348" s="170"/>
      <c r="S348" s="180">
        <v>43361</v>
      </c>
      <c r="T348" s="187"/>
      <c r="U348" s="170"/>
      <c r="V348" s="198">
        <v>4746.54</v>
      </c>
      <c r="W348" s="168"/>
      <c r="X348" s="169"/>
      <c r="Y348" s="204">
        <v>0</v>
      </c>
      <c r="Z348" s="201">
        <v>4746.54</v>
      </c>
      <c r="AA348" s="169" t="s">
        <v>39</v>
      </c>
      <c r="AB348" s="171"/>
      <c r="AC348" s="208" t="s">
        <v>1357</v>
      </c>
    </row>
    <row r="349" spans="1:29" ht="15.75" customHeight="1" x14ac:dyDescent="0.2">
      <c r="A349" s="174">
        <v>43339</v>
      </c>
      <c r="B349" s="175" t="s">
        <v>247</v>
      </c>
      <c r="C349" s="177" t="s">
        <v>588</v>
      </c>
      <c r="D349" s="179"/>
      <c r="E349" s="179"/>
      <c r="F349" s="170"/>
      <c r="G349" s="170"/>
      <c r="H349" s="169" t="s">
        <v>1115</v>
      </c>
      <c r="I349" s="180">
        <v>43383</v>
      </c>
      <c r="J349" s="87" t="s">
        <v>30</v>
      </c>
      <c r="L349" s="170"/>
      <c r="M349" s="169"/>
      <c r="N349" s="169"/>
      <c r="O349" s="170"/>
      <c r="P349" s="170"/>
      <c r="Q349" s="170"/>
      <c r="R349" s="170"/>
      <c r="S349" s="180">
        <v>43361</v>
      </c>
      <c r="T349" s="187"/>
      <c r="U349" s="170"/>
      <c r="V349" s="198">
        <v>2847.92</v>
      </c>
      <c r="W349" s="168"/>
      <c r="X349" s="169"/>
      <c r="Y349" s="204">
        <v>0</v>
      </c>
      <c r="Z349" s="201">
        <v>2847.92</v>
      </c>
      <c r="AA349" s="169" t="s">
        <v>39</v>
      </c>
      <c r="AB349" s="171"/>
      <c r="AC349" s="208" t="s">
        <v>1352</v>
      </c>
    </row>
    <row r="350" spans="1:29" ht="15.75" customHeight="1" x14ac:dyDescent="0.2">
      <c r="A350" s="174">
        <v>43342</v>
      </c>
      <c r="B350" s="175" t="s">
        <v>247</v>
      </c>
      <c r="C350" s="177" t="s">
        <v>589</v>
      </c>
      <c r="D350" s="179"/>
      <c r="E350" s="179"/>
      <c r="F350" s="170"/>
      <c r="G350" s="170"/>
      <c r="H350" s="169" t="s">
        <v>1116</v>
      </c>
      <c r="I350" s="180">
        <v>43351</v>
      </c>
      <c r="J350" s="87" t="s">
        <v>30</v>
      </c>
      <c r="L350" s="170"/>
      <c r="M350" s="169"/>
      <c r="N350" s="169"/>
      <c r="O350" s="170"/>
      <c r="P350" s="170"/>
      <c r="Q350" s="170"/>
      <c r="R350" s="170"/>
      <c r="S350" s="180">
        <v>43361</v>
      </c>
      <c r="T350" s="187"/>
      <c r="U350" s="170"/>
      <c r="V350" s="198">
        <v>3654.84</v>
      </c>
      <c r="W350" s="168"/>
      <c r="X350" s="169"/>
      <c r="Y350" s="204">
        <v>0</v>
      </c>
      <c r="Z350" s="201">
        <v>3654.84</v>
      </c>
      <c r="AA350" s="169" t="s">
        <v>39</v>
      </c>
      <c r="AB350" s="171"/>
      <c r="AC350" s="208" t="s">
        <v>1351</v>
      </c>
    </row>
    <row r="351" spans="1:29" ht="15.75" customHeight="1" x14ac:dyDescent="0.2">
      <c r="A351" s="174">
        <v>43342</v>
      </c>
      <c r="B351" s="175" t="s">
        <v>247</v>
      </c>
      <c r="C351" s="177" t="s">
        <v>590</v>
      </c>
      <c r="D351" s="179"/>
      <c r="E351" s="179"/>
      <c r="F351" s="170"/>
      <c r="G351" s="170"/>
      <c r="H351" s="169" t="s">
        <v>1117</v>
      </c>
      <c r="I351" s="180">
        <v>43401</v>
      </c>
      <c r="J351" s="87" t="s">
        <v>30</v>
      </c>
      <c r="L351" s="170"/>
      <c r="M351" s="169"/>
      <c r="N351" s="169"/>
      <c r="O351" s="170"/>
      <c r="P351" s="170"/>
      <c r="Q351" s="170"/>
      <c r="R351" s="170"/>
      <c r="S351" s="180">
        <v>43361</v>
      </c>
      <c r="T351" s="187"/>
      <c r="U351" s="170"/>
      <c r="V351" s="198">
        <v>3607.37</v>
      </c>
      <c r="W351" s="168"/>
      <c r="X351" s="169"/>
      <c r="Y351" s="204">
        <v>0</v>
      </c>
      <c r="Z351" s="201">
        <v>3607.37</v>
      </c>
      <c r="AA351" s="169" t="s">
        <v>39</v>
      </c>
      <c r="AB351" s="171"/>
      <c r="AC351" s="208" t="s">
        <v>1352</v>
      </c>
    </row>
    <row r="352" spans="1:29" ht="15.75" customHeight="1" x14ac:dyDescent="0.2">
      <c r="A352" s="174">
        <v>43329</v>
      </c>
      <c r="B352" s="175" t="s">
        <v>247</v>
      </c>
      <c r="C352" s="177" t="s">
        <v>591</v>
      </c>
      <c r="D352" s="179"/>
      <c r="E352" s="179"/>
      <c r="F352" s="170"/>
      <c r="G352" s="170"/>
      <c r="H352" s="169" t="s">
        <v>1118</v>
      </c>
      <c r="I352" s="180">
        <v>43360</v>
      </c>
      <c r="J352" s="87" t="s">
        <v>30</v>
      </c>
      <c r="L352" s="170"/>
      <c r="M352" s="169"/>
      <c r="N352" s="169"/>
      <c r="O352" s="170"/>
      <c r="P352" s="170"/>
      <c r="Q352" s="170"/>
      <c r="R352" s="170"/>
      <c r="S352" s="180">
        <v>43361</v>
      </c>
      <c r="T352" s="187"/>
      <c r="U352" s="170"/>
      <c r="V352" s="198">
        <v>2658.06</v>
      </c>
      <c r="W352" s="168"/>
      <c r="X352" s="189"/>
      <c r="Y352" s="204">
        <v>0</v>
      </c>
      <c r="Z352" s="201">
        <v>2658.06</v>
      </c>
      <c r="AA352" s="169" t="s">
        <v>39</v>
      </c>
      <c r="AB352" s="171"/>
      <c r="AC352" s="208" t="s">
        <v>1359</v>
      </c>
    </row>
    <row r="353" spans="1:29" ht="15.75" customHeight="1" x14ac:dyDescent="0.2">
      <c r="A353" s="174">
        <v>43346</v>
      </c>
      <c r="B353" s="175" t="s">
        <v>247</v>
      </c>
      <c r="C353" s="177" t="s">
        <v>592</v>
      </c>
      <c r="D353" s="179"/>
      <c r="E353" s="179"/>
      <c r="F353" s="170"/>
      <c r="G353" s="170"/>
      <c r="H353" s="169" t="s">
        <v>1119</v>
      </c>
      <c r="I353" s="180">
        <v>43344</v>
      </c>
      <c r="J353" s="87" t="s">
        <v>30</v>
      </c>
      <c r="L353" s="170"/>
      <c r="M353" s="169"/>
      <c r="N353" s="169"/>
      <c r="O353" s="170"/>
      <c r="P353" s="170"/>
      <c r="Q353" s="170"/>
      <c r="R353" s="170"/>
      <c r="S353" s="180">
        <v>43361</v>
      </c>
      <c r="T353" s="187"/>
      <c r="U353" s="170"/>
      <c r="V353" s="198">
        <v>1542.63</v>
      </c>
      <c r="W353" s="168"/>
      <c r="X353" s="169"/>
      <c r="Y353" s="204">
        <v>0</v>
      </c>
      <c r="Z353" s="201">
        <v>1542.63</v>
      </c>
      <c r="AA353" s="169" t="s">
        <v>39</v>
      </c>
      <c r="AB353" s="171"/>
      <c r="AC353" s="208" t="s">
        <v>1353</v>
      </c>
    </row>
    <row r="354" spans="1:29" ht="15.75" customHeight="1" x14ac:dyDescent="0.2">
      <c r="A354" s="174">
        <v>43327</v>
      </c>
      <c r="B354" s="175" t="s">
        <v>247</v>
      </c>
      <c r="C354" s="177" t="s">
        <v>593</v>
      </c>
      <c r="D354" s="179"/>
      <c r="E354" s="179"/>
      <c r="F354" s="170"/>
      <c r="G354" s="170"/>
      <c r="H354" s="169" t="s">
        <v>1120</v>
      </c>
      <c r="I354" s="180">
        <v>43333</v>
      </c>
      <c r="J354" s="87" t="s">
        <v>30</v>
      </c>
      <c r="L354" s="170"/>
      <c r="M354" s="169"/>
      <c r="N354" s="169"/>
      <c r="O354" s="170"/>
      <c r="P354" s="170"/>
      <c r="Q354" s="170"/>
      <c r="R354" s="170"/>
      <c r="S354" s="180">
        <v>43361</v>
      </c>
      <c r="T354" s="187"/>
      <c r="U354" s="170"/>
      <c r="V354" s="198">
        <v>3322.57</v>
      </c>
      <c r="W354" s="168"/>
      <c r="X354" s="169"/>
      <c r="Y354" s="204">
        <v>0</v>
      </c>
      <c r="Z354" s="201">
        <v>3322.57</v>
      </c>
      <c r="AA354" s="169" t="s">
        <v>39</v>
      </c>
      <c r="AB354" s="171"/>
      <c r="AC354" s="208" t="s">
        <v>1365</v>
      </c>
    </row>
    <row r="355" spans="1:29" ht="15.75" customHeight="1" x14ac:dyDescent="0.2">
      <c r="A355" s="174">
        <v>43115</v>
      </c>
      <c r="B355" s="175" t="s">
        <v>247</v>
      </c>
      <c r="C355" s="177" t="s">
        <v>594</v>
      </c>
      <c r="D355" s="179"/>
      <c r="E355" s="179"/>
      <c r="F355" s="170"/>
      <c r="G355" s="170"/>
      <c r="H355" s="169" t="s">
        <v>1121</v>
      </c>
      <c r="I355" s="180">
        <v>43201</v>
      </c>
      <c r="J355" s="87" t="s">
        <v>30</v>
      </c>
      <c r="L355" s="170"/>
      <c r="M355" s="169"/>
      <c r="N355" s="169"/>
      <c r="O355" s="170"/>
      <c r="P355" s="170"/>
      <c r="Q355" s="170"/>
      <c r="R355" s="170"/>
      <c r="S355" s="180">
        <v>43361</v>
      </c>
      <c r="T355" s="187"/>
      <c r="U355" s="170"/>
      <c r="V355" s="198">
        <v>1879.07</v>
      </c>
      <c r="W355" s="168"/>
      <c r="X355" s="169"/>
      <c r="Y355" s="204">
        <v>0</v>
      </c>
      <c r="Z355" s="201">
        <v>1879.07</v>
      </c>
      <c r="AA355" s="169" t="s">
        <v>39</v>
      </c>
      <c r="AB355" s="171"/>
      <c r="AC355" s="208" t="s">
        <v>1359</v>
      </c>
    </row>
    <row r="356" spans="1:29" ht="15.75" customHeight="1" x14ac:dyDescent="0.2">
      <c r="A356" s="174">
        <v>43353</v>
      </c>
      <c r="B356" s="176">
        <v>30279096</v>
      </c>
      <c r="C356" s="177" t="s">
        <v>595</v>
      </c>
      <c r="D356" s="179"/>
      <c r="E356" s="179"/>
      <c r="F356" s="170"/>
      <c r="G356" s="170"/>
      <c r="H356" s="169" t="s">
        <v>1122</v>
      </c>
      <c r="I356" s="180">
        <v>43358</v>
      </c>
      <c r="J356" s="87" t="s">
        <v>30</v>
      </c>
      <c r="L356" s="170"/>
      <c r="M356" s="169"/>
      <c r="N356" s="169"/>
      <c r="O356" s="170"/>
      <c r="P356" s="170"/>
      <c r="Q356" s="170"/>
      <c r="R356" s="170"/>
      <c r="S356" s="180">
        <v>43361</v>
      </c>
      <c r="T356" s="187"/>
      <c r="U356" s="170"/>
      <c r="V356" s="198">
        <v>2278.34</v>
      </c>
      <c r="W356" s="168"/>
      <c r="X356" s="169"/>
      <c r="Y356" s="204">
        <v>0</v>
      </c>
      <c r="Z356" s="201">
        <v>2278.34</v>
      </c>
      <c r="AA356" s="169" t="s">
        <v>39</v>
      </c>
      <c r="AB356" s="171"/>
      <c r="AC356" s="208" t="s">
        <v>1357</v>
      </c>
    </row>
    <row r="357" spans="1:29" ht="15.75" customHeight="1" x14ac:dyDescent="0.2">
      <c r="A357" s="174">
        <v>43341</v>
      </c>
      <c r="B357" s="175" t="s">
        <v>247</v>
      </c>
      <c r="C357" s="177" t="s">
        <v>596</v>
      </c>
      <c r="D357" s="183"/>
      <c r="E357" s="179"/>
      <c r="F357" s="170"/>
      <c r="G357" s="170"/>
      <c r="H357" s="169" t="s">
        <v>1123</v>
      </c>
      <c r="I357" s="180">
        <v>43384</v>
      </c>
      <c r="J357" s="87" t="s">
        <v>30</v>
      </c>
      <c r="L357" s="170"/>
      <c r="M357" s="169"/>
      <c r="N357" s="169"/>
      <c r="O357" s="170"/>
      <c r="P357" s="170"/>
      <c r="Q357" s="170"/>
      <c r="R357" s="170"/>
      <c r="S357" s="180">
        <v>43361</v>
      </c>
      <c r="T357" s="187"/>
      <c r="U357" s="170"/>
      <c r="V357" s="198">
        <v>3960</v>
      </c>
      <c r="W357" s="168"/>
      <c r="X357" s="169"/>
      <c r="Y357" s="204">
        <v>0</v>
      </c>
      <c r="Z357" s="201">
        <v>3960</v>
      </c>
      <c r="AA357" s="169" t="s">
        <v>39</v>
      </c>
      <c r="AB357" s="171"/>
      <c r="AC357" s="208" t="s">
        <v>1349</v>
      </c>
    </row>
    <row r="358" spans="1:29" ht="15.75" customHeight="1" x14ac:dyDescent="0.2">
      <c r="A358" s="174">
        <v>43341</v>
      </c>
      <c r="B358" s="175" t="s">
        <v>247</v>
      </c>
      <c r="C358" s="177" t="s">
        <v>597</v>
      </c>
      <c r="D358" s="179"/>
      <c r="E358" s="179"/>
      <c r="F358" s="170"/>
      <c r="G358" s="170"/>
      <c r="H358" s="169" t="s">
        <v>1124</v>
      </c>
      <c r="I358" s="180">
        <v>43343</v>
      </c>
      <c r="J358" s="87" t="s">
        <v>30</v>
      </c>
      <c r="L358" s="170"/>
      <c r="M358" s="169"/>
      <c r="N358" s="169"/>
      <c r="O358" s="170"/>
      <c r="P358" s="170"/>
      <c r="Q358" s="170"/>
      <c r="R358" s="170"/>
      <c r="S358" s="180">
        <v>43361</v>
      </c>
      <c r="T358" s="187"/>
      <c r="U358" s="170"/>
      <c r="V358" s="198">
        <v>2230.87</v>
      </c>
      <c r="W358" s="168"/>
      <c r="X358" s="169"/>
      <c r="Y358" s="204">
        <v>0</v>
      </c>
      <c r="Z358" s="201">
        <v>2230.87</v>
      </c>
      <c r="AA358" s="169" t="s">
        <v>39</v>
      </c>
      <c r="AB358" s="171"/>
      <c r="AC358" s="208" t="s">
        <v>1347</v>
      </c>
    </row>
    <row r="359" spans="1:29" ht="15.75" customHeight="1" x14ac:dyDescent="0.2">
      <c r="A359" s="174">
        <v>43347</v>
      </c>
      <c r="B359" s="175" t="s">
        <v>247</v>
      </c>
      <c r="C359" s="177" t="s">
        <v>598</v>
      </c>
      <c r="D359" s="179"/>
      <c r="E359" s="179"/>
      <c r="F359" s="170"/>
      <c r="G359" s="170"/>
      <c r="H359" s="169" t="s">
        <v>1125</v>
      </c>
      <c r="I359" s="180">
        <v>43360</v>
      </c>
      <c r="J359" s="87" t="s">
        <v>30</v>
      </c>
      <c r="L359" s="170"/>
      <c r="M359" s="169"/>
      <c r="N359" s="169"/>
      <c r="O359" s="170"/>
      <c r="P359" s="170"/>
      <c r="Q359" s="170"/>
      <c r="R359" s="170"/>
      <c r="S359" s="180">
        <v>43361</v>
      </c>
      <c r="T359" s="187"/>
      <c r="U359" s="170"/>
      <c r="V359" s="198">
        <v>1457.4</v>
      </c>
      <c r="W359" s="168"/>
      <c r="X359" s="169" t="s">
        <v>150</v>
      </c>
      <c r="Y359" s="204">
        <v>0</v>
      </c>
      <c r="Z359" s="201">
        <v>1457.4</v>
      </c>
      <c r="AA359" s="169" t="s">
        <v>39</v>
      </c>
      <c r="AB359" s="171"/>
      <c r="AC359" s="208" t="s">
        <v>1346</v>
      </c>
    </row>
    <row r="360" spans="1:29" ht="15.75" customHeight="1" x14ac:dyDescent="0.2">
      <c r="A360" s="174">
        <v>43319</v>
      </c>
      <c r="B360" s="175" t="s">
        <v>247</v>
      </c>
      <c r="C360" s="177" t="s">
        <v>599</v>
      </c>
      <c r="D360" s="179"/>
      <c r="E360" s="179"/>
      <c r="F360" s="170"/>
      <c r="G360" s="170"/>
      <c r="H360" s="169" t="s">
        <v>1126</v>
      </c>
      <c r="I360" s="180">
        <v>43322</v>
      </c>
      <c r="J360" s="87" t="s">
        <v>30</v>
      </c>
      <c r="L360" s="170"/>
      <c r="M360" s="169"/>
      <c r="N360" s="169"/>
      <c r="O360" s="170"/>
      <c r="P360" s="170"/>
      <c r="Q360" s="170"/>
      <c r="R360" s="170"/>
      <c r="S360" s="180">
        <v>43361</v>
      </c>
      <c r="T360" s="187"/>
      <c r="U360" s="170"/>
      <c r="V360" s="198">
        <v>2847.92</v>
      </c>
      <c r="W360" s="168"/>
      <c r="X360" s="87"/>
      <c r="Y360" s="204">
        <v>0</v>
      </c>
      <c r="Z360" s="201">
        <v>2847.92</v>
      </c>
      <c r="AA360" s="169" t="s">
        <v>39</v>
      </c>
      <c r="AB360" s="171"/>
      <c r="AC360" s="208" t="s">
        <v>1353</v>
      </c>
    </row>
    <row r="361" spans="1:29" ht="15.75" customHeight="1" x14ac:dyDescent="0.2">
      <c r="A361" s="174">
        <v>43346</v>
      </c>
      <c r="B361" s="175" t="s">
        <v>247</v>
      </c>
      <c r="C361" s="177" t="s">
        <v>600</v>
      </c>
      <c r="D361" s="183"/>
      <c r="E361" s="179"/>
      <c r="F361" s="170"/>
      <c r="G361" s="170"/>
      <c r="H361" s="169" t="s">
        <v>1127</v>
      </c>
      <c r="I361" s="180">
        <v>43364</v>
      </c>
      <c r="J361" s="87" t="s">
        <v>30</v>
      </c>
      <c r="L361" s="170"/>
      <c r="M361" s="169"/>
      <c r="N361" s="169"/>
      <c r="O361" s="170"/>
      <c r="P361" s="170"/>
      <c r="Q361" s="170"/>
      <c r="R361" s="170"/>
      <c r="S361" s="180">
        <v>43361</v>
      </c>
      <c r="T361" s="187"/>
      <c r="U361" s="170"/>
      <c r="V361" s="198">
        <v>1398</v>
      </c>
      <c r="W361" s="168"/>
      <c r="X361" s="169"/>
      <c r="Y361" s="204">
        <v>0</v>
      </c>
      <c r="Z361" s="201">
        <v>1398</v>
      </c>
      <c r="AA361" s="169" t="s">
        <v>39</v>
      </c>
      <c r="AB361" s="171"/>
      <c r="AC361" s="208" t="s">
        <v>1363</v>
      </c>
    </row>
    <row r="362" spans="1:29" ht="15.75" customHeight="1" x14ac:dyDescent="0.2">
      <c r="A362" s="174">
        <v>43341</v>
      </c>
      <c r="B362" s="175" t="s">
        <v>247</v>
      </c>
      <c r="C362" s="177" t="s">
        <v>601</v>
      </c>
      <c r="D362" s="179"/>
      <c r="E362" s="179"/>
      <c r="F362" s="170"/>
      <c r="G362" s="170"/>
      <c r="H362" s="169" t="s">
        <v>1128</v>
      </c>
      <c r="I362" s="180">
        <v>43352</v>
      </c>
      <c r="J362" s="87" t="s">
        <v>30</v>
      </c>
      <c r="L362" s="170"/>
      <c r="M362" s="169"/>
      <c r="N362" s="169"/>
      <c r="O362" s="170"/>
      <c r="P362" s="170"/>
      <c r="Q362" s="170"/>
      <c r="R362" s="170"/>
      <c r="S362" s="180">
        <v>43362</v>
      </c>
      <c r="T362" s="187"/>
      <c r="U362" s="170"/>
      <c r="V362" s="198">
        <v>1656.3</v>
      </c>
      <c r="W362" s="168"/>
      <c r="X362" s="169" t="s">
        <v>150</v>
      </c>
      <c r="Y362" s="204">
        <v>0</v>
      </c>
      <c r="Z362" s="201">
        <v>1656.3</v>
      </c>
      <c r="AA362" s="169" t="s">
        <v>39</v>
      </c>
      <c r="AB362" s="171"/>
      <c r="AC362" s="208" t="s">
        <v>1353</v>
      </c>
    </row>
    <row r="363" spans="1:29" ht="15.75" customHeight="1" x14ac:dyDescent="0.2">
      <c r="A363" s="174">
        <v>43356</v>
      </c>
      <c r="B363" s="176">
        <v>30389909</v>
      </c>
      <c r="C363" s="177" t="s">
        <v>602</v>
      </c>
      <c r="D363" s="183"/>
      <c r="E363" s="179"/>
      <c r="F363" s="170"/>
      <c r="G363" s="170"/>
      <c r="H363" s="169" t="s">
        <v>1129</v>
      </c>
      <c r="I363" s="180">
        <v>43406</v>
      </c>
      <c r="J363" s="87" t="s">
        <v>30</v>
      </c>
      <c r="L363" s="170"/>
      <c r="M363" s="169"/>
      <c r="N363" s="169"/>
      <c r="O363" s="170"/>
      <c r="P363" s="170"/>
      <c r="Q363" s="170"/>
      <c r="R363" s="170"/>
      <c r="S363" s="180">
        <v>43362</v>
      </c>
      <c r="T363" s="187"/>
      <c r="U363" s="170"/>
      <c r="V363" s="198">
        <v>2646</v>
      </c>
      <c r="W363" s="168"/>
      <c r="X363" s="169"/>
      <c r="Y363" s="204">
        <v>0</v>
      </c>
      <c r="Z363" s="201">
        <v>2646</v>
      </c>
      <c r="AA363" s="169" t="s">
        <v>39</v>
      </c>
      <c r="AB363" s="171"/>
      <c r="AC363" s="208" t="s">
        <v>1361</v>
      </c>
    </row>
    <row r="364" spans="1:29" ht="15.75" customHeight="1" x14ac:dyDescent="0.2">
      <c r="A364" s="174">
        <v>43313</v>
      </c>
      <c r="B364" s="175" t="s">
        <v>247</v>
      </c>
      <c r="C364" s="177" t="s">
        <v>603</v>
      </c>
      <c r="D364" s="179"/>
      <c r="E364" s="179"/>
      <c r="F364" s="170"/>
      <c r="G364" s="170"/>
      <c r="H364" s="169" t="s">
        <v>1130</v>
      </c>
      <c r="I364" s="180">
        <v>43388</v>
      </c>
      <c r="J364" s="87" t="s">
        <v>30</v>
      </c>
      <c r="L364" s="170"/>
      <c r="M364" s="169"/>
      <c r="N364" s="169"/>
      <c r="O364" s="170"/>
      <c r="P364" s="170"/>
      <c r="Q364" s="170"/>
      <c r="R364" s="170"/>
      <c r="S364" s="180">
        <v>43362</v>
      </c>
      <c r="T364" s="187"/>
      <c r="U364" s="170"/>
      <c r="V364" s="198">
        <v>1632</v>
      </c>
      <c r="W364" s="168"/>
      <c r="X364" s="189" t="s">
        <v>149</v>
      </c>
      <c r="Y364" s="204">
        <v>0</v>
      </c>
      <c r="Z364" s="201">
        <v>1632</v>
      </c>
      <c r="AA364" s="169" t="s">
        <v>39</v>
      </c>
      <c r="AB364" s="171"/>
      <c r="AC364" s="208" t="s">
        <v>1348</v>
      </c>
    </row>
    <row r="365" spans="1:29" ht="15.75" customHeight="1" x14ac:dyDescent="0.2">
      <c r="A365" s="174">
        <v>43253</v>
      </c>
      <c r="B365" s="178">
        <v>29957170</v>
      </c>
      <c r="C365" s="177" t="s">
        <v>604</v>
      </c>
      <c r="D365" s="179"/>
      <c r="E365" s="179"/>
      <c r="F365" s="170"/>
      <c r="G365" s="170"/>
      <c r="H365" s="169" t="s">
        <v>1131</v>
      </c>
      <c r="I365" s="180">
        <v>43280</v>
      </c>
      <c r="J365" s="87" t="s">
        <v>30</v>
      </c>
      <c r="K365" s="183" t="s">
        <v>31</v>
      </c>
      <c r="L365" s="170"/>
      <c r="M365" s="169"/>
      <c r="N365" s="169"/>
      <c r="O365" s="170"/>
      <c r="P365" s="170"/>
      <c r="Q365" s="170"/>
      <c r="R365" s="170"/>
      <c r="S365" s="180">
        <v>43362</v>
      </c>
      <c r="T365" s="187"/>
      <c r="U365" s="170"/>
      <c r="V365" s="198">
        <v>2520</v>
      </c>
      <c r="W365" s="168"/>
      <c r="X365" s="169"/>
      <c r="Y365" s="204">
        <v>1260</v>
      </c>
      <c r="Z365" s="201">
        <v>1260</v>
      </c>
      <c r="AA365" s="169" t="s">
        <v>39</v>
      </c>
      <c r="AB365" s="171"/>
      <c r="AC365" s="208" t="s">
        <v>1347</v>
      </c>
    </row>
    <row r="366" spans="1:29" ht="15.75" customHeight="1" x14ac:dyDescent="0.2">
      <c r="A366" s="174">
        <v>43284</v>
      </c>
      <c r="B366" s="176">
        <v>30028663</v>
      </c>
      <c r="C366" s="177" t="s">
        <v>605</v>
      </c>
      <c r="D366" s="179"/>
      <c r="E366" s="179"/>
      <c r="F366" s="170"/>
      <c r="G366" s="170"/>
      <c r="H366" s="169" t="s">
        <v>1132</v>
      </c>
      <c r="I366" s="180">
        <v>43301</v>
      </c>
      <c r="J366" s="87" t="s">
        <v>30</v>
      </c>
      <c r="K366" s="183" t="s">
        <v>31</v>
      </c>
      <c r="L366" s="170"/>
      <c r="M366" s="169"/>
      <c r="N366" s="169"/>
      <c r="O366" s="170"/>
      <c r="P366" s="170"/>
      <c r="Q366" s="170"/>
      <c r="R366" s="170"/>
      <c r="S366" s="180">
        <v>43362</v>
      </c>
      <c r="T366" s="187"/>
      <c r="U366" s="170"/>
      <c r="V366" s="198">
        <v>1260</v>
      </c>
      <c r="W366" s="168"/>
      <c r="X366" s="169"/>
      <c r="Y366" s="204">
        <v>630</v>
      </c>
      <c r="Z366" s="201">
        <v>630</v>
      </c>
      <c r="AA366" s="169" t="s">
        <v>39</v>
      </c>
      <c r="AB366" s="171"/>
      <c r="AC366" s="208" t="s">
        <v>1347</v>
      </c>
    </row>
    <row r="367" spans="1:29" ht="15.75" customHeight="1" x14ac:dyDescent="0.2">
      <c r="A367" s="174">
        <v>43329</v>
      </c>
      <c r="B367" s="175" t="s">
        <v>247</v>
      </c>
      <c r="C367" s="177" t="s">
        <v>606</v>
      </c>
      <c r="D367" s="179"/>
      <c r="E367" s="179"/>
      <c r="F367" s="170"/>
      <c r="G367" s="170"/>
      <c r="H367" s="169" t="s">
        <v>1133</v>
      </c>
      <c r="I367" s="180">
        <v>43403</v>
      </c>
      <c r="J367" s="87" t="s">
        <v>30</v>
      </c>
      <c r="L367" s="170"/>
      <c r="M367" s="169"/>
      <c r="N367" s="169"/>
      <c r="O367" s="170"/>
      <c r="P367" s="170"/>
      <c r="Q367" s="170"/>
      <c r="R367" s="170"/>
      <c r="S367" s="180">
        <v>43362</v>
      </c>
      <c r="T367" s="187"/>
      <c r="U367" s="170"/>
      <c r="V367" s="198">
        <v>2308.2399999999998</v>
      </c>
      <c r="W367" s="168"/>
      <c r="X367" s="169"/>
      <c r="Y367" s="204">
        <v>0</v>
      </c>
      <c r="Z367" s="201">
        <v>2308.2399999999998</v>
      </c>
      <c r="AA367" s="169" t="s">
        <v>39</v>
      </c>
      <c r="AB367" s="171"/>
      <c r="AC367" s="208" t="s">
        <v>1359</v>
      </c>
    </row>
    <row r="368" spans="1:29" ht="15.75" customHeight="1" x14ac:dyDescent="0.2">
      <c r="A368" s="174">
        <v>43321</v>
      </c>
      <c r="B368" s="175" t="s">
        <v>247</v>
      </c>
      <c r="C368" s="177" t="s">
        <v>607</v>
      </c>
      <c r="D368" s="179"/>
      <c r="E368" s="179"/>
      <c r="F368" s="170"/>
      <c r="G368" s="170"/>
      <c r="H368" s="169" t="s">
        <v>1134</v>
      </c>
      <c r="I368" s="180">
        <v>43341</v>
      </c>
      <c r="J368" s="87" t="s">
        <v>30</v>
      </c>
      <c r="L368" s="170"/>
      <c r="M368" s="169"/>
      <c r="N368" s="169"/>
      <c r="O368" s="170"/>
      <c r="P368" s="170"/>
      <c r="Q368" s="170"/>
      <c r="R368" s="170"/>
      <c r="S368" s="180">
        <v>43363</v>
      </c>
      <c r="T368" s="187"/>
      <c r="U368" s="170"/>
      <c r="V368" s="198">
        <v>1628.27</v>
      </c>
      <c r="W368" s="168"/>
      <c r="X368" s="169"/>
      <c r="Y368" s="204">
        <v>0</v>
      </c>
      <c r="Z368" s="201">
        <v>1628.27</v>
      </c>
      <c r="AA368" s="169" t="s">
        <v>39</v>
      </c>
      <c r="AB368" s="171"/>
      <c r="AC368" s="208" t="s">
        <v>1355</v>
      </c>
    </row>
    <row r="369" spans="1:29" ht="15.75" customHeight="1" x14ac:dyDescent="0.2">
      <c r="A369" s="174">
        <v>43314</v>
      </c>
      <c r="B369" s="175" t="s">
        <v>247</v>
      </c>
      <c r="C369" s="177" t="s">
        <v>608</v>
      </c>
      <c r="D369" s="179"/>
      <c r="E369" s="179"/>
      <c r="F369" s="170"/>
      <c r="G369" s="170"/>
      <c r="H369" s="169" t="s">
        <v>1135</v>
      </c>
      <c r="I369" s="180">
        <v>43350</v>
      </c>
      <c r="J369" s="87" t="s">
        <v>30</v>
      </c>
      <c r="L369" s="170"/>
      <c r="M369" s="169"/>
      <c r="N369" s="169"/>
      <c r="O369" s="170"/>
      <c r="P369" s="170"/>
      <c r="Q369" s="170"/>
      <c r="R369" s="170"/>
      <c r="S369" s="180">
        <v>43363</v>
      </c>
      <c r="T369" s="187"/>
      <c r="U369" s="170"/>
      <c r="V369" s="198">
        <v>2546.23</v>
      </c>
      <c r="W369" s="168"/>
      <c r="X369" s="169"/>
      <c r="Y369" s="204">
        <v>0</v>
      </c>
      <c r="Z369" s="201">
        <v>2546.23</v>
      </c>
      <c r="AA369" s="169" t="s">
        <v>39</v>
      </c>
      <c r="AB369" s="171"/>
      <c r="AC369" s="208" t="s">
        <v>1354</v>
      </c>
    </row>
    <row r="370" spans="1:29" ht="15.75" customHeight="1" x14ac:dyDescent="0.2">
      <c r="A370" s="174">
        <v>43304</v>
      </c>
      <c r="B370" s="175" t="s">
        <v>247</v>
      </c>
      <c r="C370" s="177" t="s">
        <v>609</v>
      </c>
      <c r="D370" s="179"/>
      <c r="E370" s="179"/>
      <c r="F370" s="170"/>
      <c r="G370" s="170"/>
      <c r="H370" s="169" t="s">
        <v>1136</v>
      </c>
      <c r="I370" s="180">
        <v>43320</v>
      </c>
      <c r="J370" s="87" t="s">
        <v>30</v>
      </c>
      <c r="L370" s="170"/>
      <c r="M370" s="169"/>
      <c r="N370" s="169"/>
      <c r="O370" s="170"/>
      <c r="P370" s="170"/>
      <c r="Q370" s="170"/>
      <c r="R370" s="170"/>
      <c r="S370" s="180">
        <v>43363</v>
      </c>
      <c r="T370" s="187"/>
      <c r="U370" s="170"/>
      <c r="V370" s="198">
        <v>183.64</v>
      </c>
      <c r="W370" s="168"/>
      <c r="X370" s="169"/>
      <c r="Y370" s="204">
        <v>0</v>
      </c>
      <c r="Z370" s="201">
        <v>183.64</v>
      </c>
      <c r="AA370" s="169" t="s">
        <v>39</v>
      </c>
      <c r="AB370" s="171"/>
      <c r="AC370" s="208" t="s">
        <v>1354</v>
      </c>
    </row>
    <row r="371" spans="1:29" ht="15.75" customHeight="1" x14ac:dyDescent="0.2">
      <c r="A371" s="174">
        <v>43266</v>
      </c>
      <c r="B371" s="175" t="s">
        <v>247</v>
      </c>
      <c r="C371" s="177" t="s">
        <v>610</v>
      </c>
      <c r="D371" s="179"/>
      <c r="E371" s="179"/>
      <c r="F371" s="170"/>
      <c r="G371" s="170"/>
      <c r="H371" s="169" t="s">
        <v>1137</v>
      </c>
      <c r="I371" s="180">
        <v>43364</v>
      </c>
      <c r="J371" s="87" t="s">
        <v>30</v>
      </c>
      <c r="L371" s="170"/>
      <c r="M371" s="169"/>
      <c r="N371" s="169"/>
      <c r="O371" s="170"/>
      <c r="P371" s="170"/>
      <c r="Q371" s="170"/>
      <c r="R371" s="170"/>
      <c r="S371" s="180">
        <v>43364</v>
      </c>
      <c r="T371" s="187"/>
      <c r="U371" s="170"/>
      <c r="V371" s="198">
        <v>2308.2399999999998</v>
      </c>
      <c r="W371" s="168"/>
      <c r="X371" s="169"/>
      <c r="Y371" s="204">
        <v>0</v>
      </c>
      <c r="Z371" s="201">
        <v>2308.2399999999998</v>
      </c>
      <c r="AA371" s="169" t="s">
        <v>39</v>
      </c>
      <c r="AB371" s="171"/>
      <c r="AC371" s="208" t="s">
        <v>1365</v>
      </c>
    </row>
    <row r="372" spans="1:29" ht="15.75" customHeight="1" x14ac:dyDescent="0.2">
      <c r="A372" s="174">
        <v>43322</v>
      </c>
      <c r="B372" s="175" t="s">
        <v>247</v>
      </c>
      <c r="C372" s="177" t="s">
        <v>611</v>
      </c>
      <c r="D372" s="179"/>
      <c r="E372" s="179"/>
      <c r="F372" s="170"/>
      <c r="G372" s="170"/>
      <c r="H372" s="169" t="s">
        <v>1138</v>
      </c>
      <c r="I372" s="180">
        <v>43384</v>
      </c>
      <c r="J372" s="87" t="s">
        <v>30</v>
      </c>
      <c r="L372" s="170"/>
      <c r="M372" s="169"/>
      <c r="N372" s="169"/>
      <c r="O372" s="170"/>
      <c r="P372" s="170"/>
      <c r="Q372" s="170"/>
      <c r="R372" s="170"/>
      <c r="S372" s="180">
        <v>43367</v>
      </c>
      <c r="T372" s="187"/>
      <c r="U372" s="170"/>
      <c r="V372" s="198">
        <v>1852.8</v>
      </c>
      <c r="W372" s="168"/>
      <c r="X372" s="169"/>
      <c r="Y372" s="204">
        <v>0</v>
      </c>
      <c r="Z372" s="201">
        <v>1852.8</v>
      </c>
      <c r="AA372" s="169" t="s">
        <v>39</v>
      </c>
      <c r="AB372" s="171"/>
      <c r="AC372" s="208" t="s">
        <v>1355</v>
      </c>
    </row>
    <row r="373" spans="1:29" ht="15.75" customHeight="1" x14ac:dyDescent="0.2">
      <c r="A373" s="174">
        <v>43258</v>
      </c>
      <c r="B373" s="176">
        <v>29941091</v>
      </c>
      <c r="C373" s="177" t="s">
        <v>612</v>
      </c>
      <c r="D373" s="179"/>
      <c r="E373" s="179"/>
      <c r="F373" s="170"/>
      <c r="G373" s="170"/>
      <c r="H373" s="169" t="s">
        <v>1139</v>
      </c>
      <c r="I373" s="180">
        <v>43277</v>
      </c>
      <c r="J373" s="87" t="s">
        <v>30</v>
      </c>
      <c r="K373" s="183" t="s">
        <v>31</v>
      </c>
      <c r="L373" s="170"/>
      <c r="M373" s="169"/>
      <c r="N373" s="169"/>
      <c r="O373" s="170"/>
      <c r="P373" s="170"/>
      <c r="Q373" s="170"/>
      <c r="R373" s="170"/>
      <c r="S373" s="180">
        <v>43368</v>
      </c>
      <c r="T373" s="187"/>
      <c r="U373" s="170"/>
      <c r="V373" s="198">
        <v>2308.2199999999998</v>
      </c>
      <c r="W373" s="168"/>
      <c r="X373" s="169"/>
      <c r="Y373" s="204">
        <v>1154.1099999999999</v>
      </c>
      <c r="Z373" s="201">
        <v>1154.1099999999999</v>
      </c>
      <c r="AA373" s="169" t="s">
        <v>39</v>
      </c>
      <c r="AB373" s="171"/>
      <c r="AC373" s="208" t="s">
        <v>1347</v>
      </c>
    </row>
    <row r="374" spans="1:29" ht="15.75" customHeight="1" x14ac:dyDescent="0.2">
      <c r="A374" s="174">
        <v>43355</v>
      </c>
      <c r="B374" s="177">
        <v>30219480</v>
      </c>
      <c r="C374" s="177" t="s">
        <v>613</v>
      </c>
      <c r="D374" s="179"/>
      <c r="E374" s="179"/>
      <c r="F374" s="170"/>
      <c r="G374" s="170"/>
      <c r="H374" s="169" t="s">
        <v>1140</v>
      </c>
      <c r="I374" s="180">
        <v>43356</v>
      </c>
      <c r="J374" s="87" t="s">
        <v>30</v>
      </c>
      <c r="L374" s="170"/>
      <c r="M374" s="169"/>
      <c r="N374" s="169"/>
      <c r="O374" s="170"/>
      <c r="P374" s="170"/>
      <c r="Q374" s="170"/>
      <c r="R374" s="170"/>
      <c r="S374" s="180">
        <v>43369</v>
      </c>
      <c r="T374" s="187"/>
      <c r="U374" s="170"/>
      <c r="V374" s="198">
        <v>2373.2600000000002</v>
      </c>
      <c r="W374" s="168"/>
      <c r="X374" s="169"/>
      <c r="Y374" s="204">
        <v>0</v>
      </c>
      <c r="Z374" s="201">
        <v>2373.2600000000002</v>
      </c>
      <c r="AA374" s="169" t="s">
        <v>39</v>
      </c>
      <c r="AB374" s="171"/>
      <c r="AC374" s="208" t="s">
        <v>1363</v>
      </c>
    </row>
    <row r="375" spans="1:29" ht="15.75" customHeight="1" x14ac:dyDescent="0.2">
      <c r="A375" s="174">
        <v>43353</v>
      </c>
      <c r="B375" s="175" t="s">
        <v>247</v>
      </c>
      <c r="C375" s="177" t="s">
        <v>614</v>
      </c>
      <c r="D375" s="179"/>
      <c r="E375" s="179"/>
      <c r="F375" s="170"/>
      <c r="G375" s="170"/>
      <c r="H375" s="169" t="s">
        <v>1141</v>
      </c>
      <c r="I375" s="180">
        <v>43353</v>
      </c>
      <c r="J375" s="87" t="s">
        <v>30</v>
      </c>
      <c r="L375" s="170"/>
      <c r="M375" s="169"/>
      <c r="N375" s="169"/>
      <c r="O375" s="170"/>
      <c r="P375" s="170"/>
      <c r="Q375" s="170"/>
      <c r="R375" s="170"/>
      <c r="S375" s="180">
        <v>43369</v>
      </c>
      <c r="T375" s="187"/>
      <c r="U375" s="170"/>
      <c r="V375" s="198">
        <v>3693.17</v>
      </c>
      <c r="W375" s="168"/>
      <c r="X375" s="169" t="s">
        <v>144</v>
      </c>
      <c r="Y375" s="204">
        <v>0</v>
      </c>
      <c r="Z375" s="201">
        <v>3693.17</v>
      </c>
      <c r="AA375" s="169" t="s">
        <v>39</v>
      </c>
      <c r="AB375" s="171"/>
      <c r="AC375" s="208" t="s">
        <v>1348</v>
      </c>
    </row>
    <row r="376" spans="1:29" ht="15.75" customHeight="1" x14ac:dyDescent="0.2">
      <c r="A376" s="174">
        <v>43334</v>
      </c>
      <c r="B376" s="177">
        <v>30279280</v>
      </c>
      <c r="C376" s="177" t="s">
        <v>615</v>
      </c>
      <c r="D376" s="179"/>
      <c r="E376" s="179"/>
      <c r="F376" s="170"/>
      <c r="G376" s="170"/>
      <c r="H376" s="169" t="s">
        <v>1142</v>
      </c>
      <c r="I376" s="180">
        <v>43375</v>
      </c>
      <c r="J376" s="87" t="s">
        <v>30</v>
      </c>
      <c r="L376" s="170"/>
      <c r="M376" s="169"/>
      <c r="N376" s="169"/>
      <c r="O376" s="170"/>
      <c r="P376" s="170"/>
      <c r="Q376" s="170"/>
      <c r="R376" s="170"/>
      <c r="S376" s="180">
        <v>43370</v>
      </c>
      <c r="T376" s="187"/>
      <c r="U376" s="170"/>
      <c r="V376" s="198">
        <v>2908.37</v>
      </c>
      <c r="W376" s="168"/>
      <c r="X376" s="169"/>
      <c r="Y376" s="204">
        <v>0</v>
      </c>
      <c r="Z376" s="201">
        <v>2908.37</v>
      </c>
      <c r="AA376" s="169" t="s">
        <v>39</v>
      </c>
      <c r="AB376" s="171"/>
      <c r="AC376" s="208" t="s">
        <v>1347</v>
      </c>
    </row>
    <row r="377" spans="1:29" ht="15.75" customHeight="1" x14ac:dyDescent="0.2">
      <c r="A377" s="174">
        <v>43340</v>
      </c>
      <c r="B377" s="175" t="s">
        <v>247</v>
      </c>
      <c r="C377" s="177" t="s">
        <v>616</v>
      </c>
      <c r="D377" s="179"/>
      <c r="E377" s="179"/>
      <c r="F377" s="170"/>
      <c r="G377" s="170"/>
      <c r="H377" s="169" t="s">
        <v>1143</v>
      </c>
      <c r="I377" s="180">
        <v>43350</v>
      </c>
      <c r="J377" s="87" t="s">
        <v>30</v>
      </c>
      <c r="L377" s="170"/>
      <c r="M377" s="169"/>
      <c r="N377" s="169"/>
      <c r="O377" s="170"/>
      <c r="P377" s="170"/>
      <c r="Q377" s="170"/>
      <c r="R377" s="170"/>
      <c r="S377" s="180">
        <v>43371</v>
      </c>
      <c r="T377" s="187"/>
      <c r="U377" s="170"/>
      <c r="V377" s="198">
        <v>2400</v>
      </c>
      <c r="W377" s="168"/>
      <c r="X377" s="169"/>
      <c r="Y377" s="204">
        <v>0</v>
      </c>
      <c r="Z377" s="201">
        <v>2400</v>
      </c>
      <c r="AA377" s="169" t="s">
        <v>39</v>
      </c>
      <c r="AB377" s="171"/>
      <c r="AC377" s="208" t="s">
        <v>1359</v>
      </c>
    </row>
    <row r="378" spans="1:29" ht="15.75" customHeight="1" x14ac:dyDescent="0.2">
      <c r="A378" s="174">
        <v>43333</v>
      </c>
      <c r="B378" s="177">
        <v>30358156</v>
      </c>
      <c r="C378" s="177" t="s">
        <v>617</v>
      </c>
      <c r="D378" s="179"/>
      <c r="E378" s="179"/>
      <c r="F378" s="170"/>
      <c r="G378" s="170"/>
      <c r="H378" s="169" t="s">
        <v>1144</v>
      </c>
      <c r="I378" s="180">
        <v>43398</v>
      </c>
      <c r="J378" s="87" t="s">
        <v>30</v>
      </c>
      <c r="L378" s="170"/>
      <c r="M378" s="169"/>
      <c r="N378" s="169"/>
      <c r="O378" s="170"/>
      <c r="P378" s="170"/>
      <c r="Q378" s="170"/>
      <c r="R378" s="170"/>
      <c r="S378" s="180">
        <v>43371</v>
      </c>
      <c r="T378" s="187"/>
      <c r="U378" s="170"/>
      <c r="V378" s="198">
        <v>3000</v>
      </c>
      <c r="W378" s="168"/>
      <c r="X378" s="169"/>
      <c r="Y378" s="204">
        <v>0</v>
      </c>
      <c r="Z378" s="201">
        <v>3000</v>
      </c>
      <c r="AA378" s="169" t="s">
        <v>39</v>
      </c>
      <c r="AB378" s="171"/>
      <c r="AC378" s="208" t="s">
        <v>1347</v>
      </c>
    </row>
    <row r="379" spans="1:29" ht="15.75" customHeight="1" x14ac:dyDescent="0.2">
      <c r="A379" s="174">
        <v>43206</v>
      </c>
      <c r="B379" s="175" t="s">
        <v>247</v>
      </c>
      <c r="C379" s="177" t="s">
        <v>618</v>
      </c>
      <c r="D379" s="179"/>
      <c r="E379" s="179"/>
      <c r="F379" s="170"/>
      <c r="G379" s="170"/>
      <c r="H379" s="169" t="s">
        <v>1145</v>
      </c>
      <c r="I379" s="180">
        <v>43395</v>
      </c>
      <c r="J379" s="87" t="s">
        <v>30</v>
      </c>
      <c r="L379" s="170"/>
      <c r="M379" s="169"/>
      <c r="N379" s="169"/>
      <c r="O379" s="170"/>
      <c r="P379" s="170"/>
      <c r="Q379" s="170"/>
      <c r="R379" s="170"/>
      <c r="S379" s="180">
        <v>43374</v>
      </c>
      <c r="T379" s="187"/>
      <c r="U379" s="170"/>
      <c r="V379" s="198">
        <v>1262.4000000000001</v>
      </c>
      <c r="W379" s="168"/>
      <c r="X379" s="169" t="s">
        <v>150</v>
      </c>
      <c r="Y379" s="204">
        <v>0</v>
      </c>
      <c r="Z379" s="201">
        <v>1262.4000000000001</v>
      </c>
      <c r="AA379" s="169" t="s">
        <v>39</v>
      </c>
      <c r="AB379" s="171"/>
      <c r="AC379" s="208" t="s">
        <v>1346</v>
      </c>
    </row>
    <row r="380" spans="1:29" ht="15.75" customHeight="1" x14ac:dyDescent="0.2">
      <c r="A380" s="174">
        <v>43343</v>
      </c>
      <c r="B380" s="175" t="s">
        <v>247</v>
      </c>
      <c r="C380" s="177" t="s">
        <v>619</v>
      </c>
      <c r="D380" s="179"/>
      <c r="E380" s="179"/>
      <c r="F380" s="170"/>
      <c r="G380" s="170"/>
      <c r="H380" s="169" t="s">
        <v>1146</v>
      </c>
      <c r="I380" s="180">
        <v>43353</v>
      </c>
      <c r="J380" s="87" t="s">
        <v>30</v>
      </c>
      <c r="L380" s="170"/>
      <c r="M380" s="169"/>
      <c r="N380" s="169"/>
      <c r="O380" s="170"/>
      <c r="P380" s="170"/>
      <c r="Q380" s="170"/>
      <c r="R380" s="170"/>
      <c r="S380" s="180">
        <v>43374</v>
      </c>
      <c r="T380" s="187"/>
      <c r="U380" s="170"/>
      <c r="V380" s="198">
        <v>1457.4</v>
      </c>
      <c r="W380" s="168"/>
      <c r="X380" s="169" t="s">
        <v>150</v>
      </c>
      <c r="Y380" s="204">
        <v>0</v>
      </c>
      <c r="Z380" s="201">
        <v>1457.4</v>
      </c>
      <c r="AA380" s="169" t="s">
        <v>39</v>
      </c>
      <c r="AB380" s="171"/>
      <c r="AC380" s="208" t="s">
        <v>1347</v>
      </c>
    </row>
    <row r="381" spans="1:29" ht="15.75" customHeight="1" x14ac:dyDescent="0.2">
      <c r="A381" s="174">
        <v>43137</v>
      </c>
      <c r="B381" s="175" t="s">
        <v>247</v>
      </c>
      <c r="C381" s="177" t="s">
        <v>620</v>
      </c>
      <c r="D381" s="179"/>
      <c r="E381" s="179"/>
      <c r="F381" s="170"/>
      <c r="G381" s="170"/>
      <c r="H381" s="169" t="s">
        <v>1147</v>
      </c>
      <c r="I381" s="180">
        <v>43147</v>
      </c>
      <c r="J381" s="87" t="s">
        <v>30</v>
      </c>
      <c r="L381" s="170"/>
      <c r="M381" s="169"/>
      <c r="N381" s="169"/>
      <c r="O381" s="170"/>
      <c r="P381" s="170"/>
      <c r="Q381" s="170"/>
      <c r="R381" s="170"/>
      <c r="S381" s="180">
        <v>43374</v>
      </c>
      <c r="T381" s="187"/>
      <c r="U381" s="170"/>
      <c r="V381" s="198">
        <v>536.4</v>
      </c>
      <c r="W381" s="168"/>
      <c r="X381" s="189" t="s">
        <v>156</v>
      </c>
      <c r="Y381" s="204">
        <v>0</v>
      </c>
      <c r="Z381" s="201">
        <v>536.4</v>
      </c>
      <c r="AA381" s="169" t="s">
        <v>39</v>
      </c>
      <c r="AB381" s="171"/>
      <c r="AC381" s="208" t="s">
        <v>1363</v>
      </c>
    </row>
    <row r="382" spans="1:29" ht="15.75" customHeight="1" x14ac:dyDescent="0.2">
      <c r="A382" s="174">
        <v>43349</v>
      </c>
      <c r="B382" s="176">
        <v>30188698</v>
      </c>
      <c r="C382" s="177" t="s">
        <v>621</v>
      </c>
      <c r="D382" s="179"/>
      <c r="E382" s="179"/>
      <c r="F382" s="170"/>
      <c r="G382" s="170"/>
      <c r="H382" s="169" t="s">
        <v>1148</v>
      </c>
      <c r="I382" s="180">
        <v>43349</v>
      </c>
      <c r="J382" s="87" t="s">
        <v>30</v>
      </c>
      <c r="L382" s="170"/>
      <c r="M382" s="169"/>
      <c r="N382" s="169"/>
      <c r="O382" s="170"/>
      <c r="P382" s="170"/>
      <c r="Q382" s="170"/>
      <c r="R382" s="170"/>
      <c r="S382" s="180">
        <v>43374</v>
      </c>
      <c r="T382" s="187"/>
      <c r="U382" s="170"/>
      <c r="V382" s="198">
        <v>1840.34</v>
      </c>
      <c r="W382" s="168"/>
      <c r="X382" s="169" t="s">
        <v>144</v>
      </c>
      <c r="Y382" s="204">
        <v>0</v>
      </c>
      <c r="Z382" s="201">
        <v>1840.34</v>
      </c>
      <c r="AA382" s="169" t="s">
        <v>39</v>
      </c>
      <c r="AB382" s="171"/>
      <c r="AC382" s="208" t="s">
        <v>1355</v>
      </c>
    </row>
    <row r="383" spans="1:29" ht="15.75" customHeight="1" x14ac:dyDescent="0.2">
      <c r="A383" s="174">
        <v>43365</v>
      </c>
      <c r="B383" s="176">
        <v>30355795</v>
      </c>
      <c r="C383" s="177" t="s">
        <v>622</v>
      </c>
      <c r="D383" s="179"/>
      <c r="E383" s="179"/>
      <c r="F383" s="170"/>
      <c r="G383" s="170"/>
      <c r="H383" s="169" t="s">
        <v>1149</v>
      </c>
      <c r="I383" s="180">
        <v>43396</v>
      </c>
      <c r="J383" s="87" t="s">
        <v>30</v>
      </c>
      <c r="L383" s="170"/>
      <c r="M383" s="169"/>
      <c r="N383" s="169"/>
      <c r="O383" s="170"/>
      <c r="P383" s="170"/>
      <c r="Q383" s="170"/>
      <c r="R383" s="170"/>
      <c r="S383" s="180">
        <v>43375</v>
      </c>
      <c r="T383" s="187"/>
      <c r="U383" s="170"/>
      <c r="V383" s="198">
        <v>1215</v>
      </c>
      <c r="W383" s="168"/>
      <c r="X383" s="169" t="s">
        <v>147</v>
      </c>
      <c r="Y383" s="204">
        <v>0</v>
      </c>
      <c r="Z383" s="201">
        <v>1215</v>
      </c>
      <c r="AA383" s="169" t="s">
        <v>39</v>
      </c>
      <c r="AB383" s="171"/>
      <c r="AC383" s="208" t="s">
        <v>1347</v>
      </c>
    </row>
    <row r="384" spans="1:29" ht="15.75" customHeight="1" x14ac:dyDescent="0.2">
      <c r="A384" s="174">
        <v>43326</v>
      </c>
      <c r="B384" s="175" t="s">
        <v>247</v>
      </c>
      <c r="C384" s="177" t="s">
        <v>623</v>
      </c>
      <c r="D384" s="179"/>
      <c r="E384" s="179"/>
      <c r="F384" s="170"/>
      <c r="G384" s="170"/>
      <c r="H384" s="169" t="s">
        <v>1150</v>
      </c>
      <c r="I384" s="180">
        <v>43382</v>
      </c>
      <c r="J384" s="87" t="s">
        <v>30</v>
      </c>
      <c r="L384" s="170"/>
      <c r="M384" s="169"/>
      <c r="N384" s="169"/>
      <c r="O384" s="170"/>
      <c r="P384" s="170"/>
      <c r="Q384" s="170"/>
      <c r="R384" s="170"/>
      <c r="S384" s="180">
        <v>43375</v>
      </c>
      <c r="T384" s="187"/>
      <c r="U384" s="170"/>
      <c r="V384" s="198">
        <v>1215</v>
      </c>
      <c r="W384" s="168"/>
      <c r="X384" s="169" t="s">
        <v>147</v>
      </c>
      <c r="Y384" s="204">
        <v>0</v>
      </c>
      <c r="Z384" s="201">
        <v>1215</v>
      </c>
      <c r="AA384" s="169" t="s">
        <v>39</v>
      </c>
      <c r="AB384" s="171"/>
      <c r="AC384" s="208" t="s">
        <v>1347</v>
      </c>
    </row>
    <row r="385" spans="1:29" ht="15.75" customHeight="1" x14ac:dyDescent="0.2">
      <c r="A385" s="174">
        <v>43332</v>
      </c>
      <c r="B385" s="176">
        <v>30323197</v>
      </c>
      <c r="C385" s="177" t="s">
        <v>624</v>
      </c>
      <c r="D385" s="179"/>
      <c r="E385" s="179"/>
      <c r="F385" s="170"/>
      <c r="G385" s="170"/>
      <c r="H385" s="169" t="s">
        <v>1151</v>
      </c>
      <c r="I385" s="180">
        <v>43389</v>
      </c>
      <c r="J385" s="87" t="s">
        <v>30</v>
      </c>
      <c r="L385" s="170"/>
      <c r="M385" s="169"/>
      <c r="N385" s="169"/>
      <c r="O385" s="170"/>
      <c r="P385" s="170"/>
      <c r="Q385" s="170"/>
      <c r="R385" s="170"/>
      <c r="S385" s="180">
        <v>43375</v>
      </c>
      <c r="T385" s="187"/>
      <c r="U385" s="170"/>
      <c r="V385" s="198">
        <v>2760</v>
      </c>
      <c r="W385" s="168"/>
      <c r="X385" s="169"/>
      <c r="Y385" s="204">
        <v>0</v>
      </c>
      <c r="Z385" s="201">
        <v>2760</v>
      </c>
      <c r="AA385" s="169" t="s">
        <v>39</v>
      </c>
      <c r="AB385" s="171"/>
      <c r="AC385" s="208" t="s">
        <v>1346</v>
      </c>
    </row>
    <row r="386" spans="1:29" ht="15.75" customHeight="1" x14ac:dyDescent="0.2">
      <c r="A386" s="174">
        <v>43347</v>
      </c>
      <c r="B386" s="175" t="s">
        <v>247</v>
      </c>
      <c r="C386" s="177" t="s">
        <v>625</v>
      </c>
      <c r="D386" s="179"/>
      <c r="E386" s="179"/>
      <c r="F386" s="170"/>
      <c r="G386" s="170"/>
      <c r="H386" s="169" t="s">
        <v>1152</v>
      </c>
      <c r="I386" s="180">
        <v>43347</v>
      </c>
      <c r="J386" s="87" t="s">
        <v>30</v>
      </c>
      <c r="L386" s="170"/>
      <c r="M386" s="169"/>
      <c r="N386" s="169"/>
      <c r="O386" s="170"/>
      <c r="P386" s="170"/>
      <c r="Q386" s="170"/>
      <c r="R386" s="170"/>
      <c r="S386" s="180">
        <v>43375</v>
      </c>
      <c r="T386" s="187"/>
      <c r="U386" s="170"/>
      <c r="V386" s="198">
        <v>3680.69</v>
      </c>
      <c r="W386" s="168"/>
      <c r="X386" s="169" t="s">
        <v>144</v>
      </c>
      <c r="Y386" s="204">
        <v>0</v>
      </c>
      <c r="Z386" s="201">
        <v>3680.69</v>
      </c>
      <c r="AA386" s="169" t="s">
        <v>39</v>
      </c>
      <c r="AB386" s="171"/>
      <c r="AC386" s="208" t="s">
        <v>1365</v>
      </c>
    </row>
    <row r="387" spans="1:29" ht="15.75" customHeight="1" x14ac:dyDescent="0.2">
      <c r="A387" s="174">
        <v>43361</v>
      </c>
      <c r="B387" s="175" t="s">
        <v>247</v>
      </c>
      <c r="C387" s="177" t="s">
        <v>626</v>
      </c>
      <c r="D387" s="179"/>
      <c r="E387" s="179"/>
      <c r="F387" s="170"/>
      <c r="G387" s="170"/>
      <c r="H387" s="169" t="s">
        <v>1153</v>
      </c>
      <c r="I387" s="180">
        <v>43363</v>
      </c>
      <c r="J387" s="87" t="s">
        <v>30</v>
      </c>
      <c r="L387" s="170"/>
      <c r="M387" s="169"/>
      <c r="N387" s="169"/>
      <c r="O387" s="170"/>
      <c r="P387" s="170"/>
      <c r="Q387" s="170"/>
      <c r="R387" s="170"/>
      <c r="S387" s="180">
        <v>43376</v>
      </c>
      <c r="T387" s="187"/>
      <c r="U387" s="170"/>
      <c r="V387" s="198">
        <v>2833.7</v>
      </c>
      <c r="W387" s="168"/>
      <c r="X387" s="169"/>
      <c r="Y387" s="204">
        <v>0</v>
      </c>
      <c r="Z387" s="201">
        <v>2833.7</v>
      </c>
      <c r="AA387" s="169" t="s">
        <v>39</v>
      </c>
      <c r="AB387" s="171"/>
      <c r="AC387" s="208" t="s">
        <v>1351</v>
      </c>
    </row>
    <row r="388" spans="1:29" ht="15.75" customHeight="1" x14ac:dyDescent="0.2">
      <c r="A388" s="174">
        <v>43266</v>
      </c>
      <c r="B388" s="175" t="s">
        <v>247</v>
      </c>
      <c r="C388" s="177" t="s">
        <v>627</v>
      </c>
      <c r="D388" s="179"/>
      <c r="E388" s="179"/>
      <c r="F388" s="170"/>
      <c r="G388" s="170"/>
      <c r="H388" s="169" t="s">
        <v>1154</v>
      </c>
      <c r="I388" s="180">
        <v>43349</v>
      </c>
      <c r="J388" s="87" t="s">
        <v>30</v>
      </c>
      <c r="L388" s="170"/>
      <c r="M388" s="169"/>
      <c r="N388" s="169"/>
      <c r="O388" s="170"/>
      <c r="P388" s="170"/>
      <c r="Q388" s="170"/>
      <c r="R388" s="170"/>
      <c r="S388" s="180">
        <v>43376</v>
      </c>
      <c r="T388" s="187"/>
      <c r="U388" s="170"/>
      <c r="V388" s="198">
        <v>2550.33</v>
      </c>
      <c r="W388" s="168"/>
      <c r="X388" s="169"/>
      <c r="Y388" s="204">
        <v>0</v>
      </c>
      <c r="Z388" s="201">
        <v>2550.33</v>
      </c>
      <c r="AA388" s="169" t="s">
        <v>39</v>
      </c>
      <c r="AB388" s="171"/>
      <c r="AC388" s="208" t="s">
        <v>1362</v>
      </c>
    </row>
    <row r="389" spans="1:29" ht="15.75" customHeight="1" x14ac:dyDescent="0.2">
      <c r="A389" s="174">
        <v>43348</v>
      </c>
      <c r="B389" s="177">
        <v>30237313</v>
      </c>
      <c r="C389" s="177" t="s">
        <v>628</v>
      </c>
      <c r="D389" s="179"/>
      <c r="E389" s="179"/>
      <c r="F389" s="170"/>
      <c r="G389" s="170"/>
      <c r="H389" s="169" t="s">
        <v>1155</v>
      </c>
      <c r="I389" s="180">
        <v>43363</v>
      </c>
      <c r="J389" s="87" t="s">
        <v>30</v>
      </c>
      <c r="L389" s="170"/>
      <c r="M389" s="169"/>
      <c r="N389" s="169"/>
      <c r="O389" s="170"/>
      <c r="P389" s="170"/>
      <c r="Q389" s="170"/>
      <c r="R389" s="170"/>
      <c r="S389" s="180">
        <v>43376</v>
      </c>
      <c r="T389" s="187"/>
      <c r="U389" s="170"/>
      <c r="V389" s="198">
        <v>5040</v>
      </c>
      <c r="W389" s="168"/>
      <c r="X389" s="169"/>
      <c r="Y389" s="204">
        <v>0</v>
      </c>
      <c r="Z389" s="201">
        <v>5040</v>
      </c>
      <c r="AA389" s="169" t="s">
        <v>39</v>
      </c>
      <c r="AB389" s="171"/>
      <c r="AC389" s="208" t="s">
        <v>1355</v>
      </c>
    </row>
    <row r="390" spans="1:29" ht="15.75" customHeight="1" x14ac:dyDescent="0.2">
      <c r="A390" s="174">
        <v>43360</v>
      </c>
      <c r="B390" s="175" t="s">
        <v>247</v>
      </c>
      <c r="C390" s="177" t="s">
        <v>629</v>
      </c>
      <c r="D390" s="179"/>
      <c r="E390" s="179"/>
      <c r="F390" s="170"/>
      <c r="G390" s="170"/>
      <c r="H390" s="169" t="s">
        <v>1156</v>
      </c>
      <c r="I390" s="180">
        <v>43381</v>
      </c>
      <c r="J390" s="87" t="s">
        <v>30</v>
      </c>
      <c r="L390" s="170"/>
      <c r="M390" s="169"/>
      <c r="N390" s="169"/>
      <c r="O390" s="170"/>
      <c r="P390" s="170"/>
      <c r="Q390" s="170"/>
      <c r="R390" s="170"/>
      <c r="S390" s="180">
        <v>43376</v>
      </c>
      <c r="T390" s="187"/>
      <c r="U390" s="170"/>
      <c r="V390" s="198">
        <v>1702.32</v>
      </c>
      <c r="W390" s="168"/>
      <c r="X390" s="169"/>
      <c r="Y390" s="204">
        <v>0</v>
      </c>
      <c r="Z390" s="201">
        <v>1702.32</v>
      </c>
      <c r="AA390" s="169" t="s">
        <v>39</v>
      </c>
      <c r="AB390" s="171"/>
      <c r="AC390" s="208" t="s">
        <v>1347</v>
      </c>
    </row>
    <row r="391" spans="1:29" ht="15.75" customHeight="1" x14ac:dyDescent="0.2">
      <c r="A391" s="174">
        <v>43167</v>
      </c>
      <c r="B391" s="175" t="s">
        <v>247</v>
      </c>
      <c r="C391" s="177" t="s">
        <v>630</v>
      </c>
      <c r="D391" s="179"/>
      <c r="E391" s="179"/>
      <c r="F391" s="170"/>
      <c r="G391" s="170"/>
      <c r="H391" s="169" t="s">
        <v>1157</v>
      </c>
      <c r="I391" s="180">
        <v>43180</v>
      </c>
      <c r="J391" s="87" t="s">
        <v>30</v>
      </c>
      <c r="L391" s="170"/>
      <c r="M391" s="169"/>
      <c r="N391" s="169"/>
      <c r="O391" s="170"/>
      <c r="P391" s="170"/>
      <c r="Q391" s="170"/>
      <c r="R391" s="170"/>
      <c r="S391" s="180">
        <v>43376</v>
      </c>
      <c r="T391" s="187"/>
      <c r="U391" s="170"/>
      <c r="V391" s="198">
        <v>720</v>
      </c>
      <c r="W391" s="168"/>
      <c r="X391" s="169"/>
      <c r="Y391" s="204">
        <v>0</v>
      </c>
      <c r="Z391" s="201">
        <v>720</v>
      </c>
      <c r="AA391" s="169" t="s">
        <v>39</v>
      </c>
      <c r="AB391" s="171"/>
      <c r="AC391" s="208" t="s">
        <v>1360</v>
      </c>
    </row>
    <row r="392" spans="1:29" ht="15.75" customHeight="1" x14ac:dyDescent="0.2">
      <c r="A392" s="174">
        <v>43320</v>
      </c>
      <c r="B392" s="175" t="s">
        <v>247</v>
      </c>
      <c r="C392" s="177" t="s">
        <v>631</v>
      </c>
      <c r="D392" s="179"/>
      <c r="E392" s="179"/>
      <c r="F392" s="170"/>
      <c r="G392" s="170"/>
      <c r="H392" s="169" t="s">
        <v>1158</v>
      </c>
      <c r="I392" s="180">
        <v>43388</v>
      </c>
      <c r="J392" s="87" t="s">
        <v>30</v>
      </c>
      <c r="L392" s="170"/>
      <c r="M392" s="169"/>
      <c r="N392" s="169"/>
      <c r="O392" s="170"/>
      <c r="P392" s="170"/>
      <c r="Q392" s="170"/>
      <c r="R392" s="170"/>
      <c r="S392" s="180">
        <v>43376</v>
      </c>
      <c r="T392" s="187"/>
      <c r="U392" s="170"/>
      <c r="V392" s="198">
        <v>2709.6</v>
      </c>
      <c r="W392" s="168"/>
      <c r="X392" s="169"/>
      <c r="Y392" s="204">
        <v>0</v>
      </c>
      <c r="Z392" s="201">
        <v>2709.6</v>
      </c>
      <c r="AA392" s="169" t="s">
        <v>39</v>
      </c>
      <c r="AB392" s="171"/>
      <c r="AC392" s="208" t="s">
        <v>1346</v>
      </c>
    </row>
    <row r="393" spans="1:29" ht="15.75" customHeight="1" x14ac:dyDescent="0.2">
      <c r="A393" s="174">
        <v>43341</v>
      </c>
      <c r="B393" s="175" t="s">
        <v>247</v>
      </c>
      <c r="C393" s="177" t="s">
        <v>632</v>
      </c>
      <c r="D393" s="179"/>
      <c r="E393" s="179"/>
      <c r="F393" s="170"/>
      <c r="G393" s="170"/>
      <c r="H393" s="169" t="s">
        <v>1159</v>
      </c>
      <c r="I393" s="180">
        <v>43363</v>
      </c>
      <c r="J393" s="87" t="s">
        <v>30</v>
      </c>
      <c r="L393" s="170"/>
      <c r="M393" s="169"/>
      <c r="N393" s="169"/>
      <c r="O393" s="170"/>
      <c r="P393" s="170"/>
      <c r="Q393" s="170"/>
      <c r="R393" s="170"/>
      <c r="S393" s="180">
        <v>43376</v>
      </c>
      <c r="T393" s="187"/>
      <c r="U393" s="170"/>
      <c r="V393" s="198">
        <v>1534.92</v>
      </c>
      <c r="W393" s="168"/>
      <c r="X393" s="169"/>
      <c r="Y393" s="204">
        <v>0</v>
      </c>
      <c r="Z393" s="201">
        <v>1534.92</v>
      </c>
      <c r="AA393" s="169" t="s">
        <v>39</v>
      </c>
      <c r="AB393" s="171"/>
      <c r="AC393" s="208" t="s">
        <v>1352</v>
      </c>
    </row>
    <row r="394" spans="1:29" ht="15.75" customHeight="1" x14ac:dyDescent="0.2">
      <c r="A394" s="174">
        <v>43353</v>
      </c>
      <c r="B394" s="177">
        <v>30239830</v>
      </c>
      <c r="C394" s="177" t="s">
        <v>633</v>
      </c>
      <c r="D394" s="179"/>
      <c r="E394" s="179"/>
      <c r="F394" s="170"/>
      <c r="G394" s="170"/>
      <c r="H394" s="169" t="s">
        <v>1160</v>
      </c>
      <c r="I394" s="180">
        <v>43362</v>
      </c>
      <c r="J394" s="87" t="s">
        <v>30</v>
      </c>
      <c r="L394" s="170"/>
      <c r="M394" s="169"/>
      <c r="N394" s="169"/>
      <c r="O394" s="170"/>
      <c r="P394" s="170"/>
      <c r="Q394" s="170"/>
      <c r="R394" s="170"/>
      <c r="S394" s="180">
        <v>43376</v>
      </c>
      <c r="T394" s="187"/>
      <c r="U394" s="170"/>
      <c r="V394" s="198">
        <v>2756.4</v>
      </c>
      <c r="W394" s="168"/>
      <c r="X394" s="87"/>
      <c r="Y394" s="204">
        <v>0</v>
      </c>
      <c r="Z394" s="201">
        <v>2756.4</v>
      </c>
      <c r="AA394" s="169" t="s">
        <v>39</v>
      </c>
      <c r="AB394" s="171"/>
      <c r="AC394" s="208" t="s">
        <v>1346</v>
      </c>
    </row>
    <row r="395" spans="1:29" ht="15.75" customHeight="1" x14ac:dyDescent="0.2">
      <c r="A395" s="174">
        <v>43316</v>
      </c>
      <c r="B395" s="175" t="s">
        <v>247</v>
      </c>
      <c r="C395" s="177" t="s">
        <v>634</v>
      </c>
      <c r="D395" s="179"/>
      <c r="E395" s="179"/>
      <c r="F395" s="170"/>
      <c r="G395" s="170"/>
      <c r="H395" s="169" t="s">
        <v>1161</v>
      </c>
      <c r="I395" s="180">
        <v>43351</v>
      </c>
      <c r="J395" s="87" t="s">
        <v>30</v>
      </c>
      <c r="L395" s="170"/>
      <c r="M395" s="169"/>
      <c r="N395" s="169"/>
      <c r="O395" s="170"/>
      <c r="P395" s="170"/>
      <c r="Q395" s="170"/>
      <c r="R395" s="170"/>
      <c r="S395" s="180">
        <v>43376</v>
      </c>
      <c r="T395" s="187"/>
      <c r="U395" s="170"/>
      <c r="V395" s="198">
        <v>2715.63</v>
      </c>
      <c r="W395" s="168"/>
      <c r="X395" s="169"/>
      <c r="Y395" s="204">
        <v>0</v>
      </c>
      <c r="Z395" s="201">
        <v>2715.63</v>
      </c>
      <c r="AA395" s="169" t="s">
        <v>39</v>
      </c>
      <c r="AB395" s="171"/>
      <c r="AC395" s="208" t="s">
        <v>1360</v>
      </c>
    </row>
    <row r="396" spans="1:29" ht="15.75" customHeight="1" x14ac:dyDescent="0.2">
      <c r="A396" s="174">
        <v>43332</v>
      </c>
      <c r="B396" s="175" t="s">
        <v>247</v>
      </c>
      <c r="C396" s="177" t="s">
        <v>635</v>
      </c>
      <c r="D396" s="179"/>
      <c r="E396" s="179"/>
      <c r="F396" s="170"/>
      <c r="G396" s="170"/>
      <c r="H396" s="169" t="s">
        <v>1162</v>
      </c>
      <c r="I396" s="180">
        <v>43363</v>
      </c>
      <c r="J396" s="87" t="s">
        <v>30</v>
      </c>
      <c r="L396" s="170"/>
      <c r="M396" s="169"/>
      <c r="N396" s="169"/>
      <c r="O396" s="170"/>
      <c r="P396" s="170"/>
      <c r="Q396" s="170"/>
      <c r="R396" s="170"/>
      <c r="S396" s="180">
        <v>43376</v>
      </c>
      <c r="T396" s="187"/>
      <c r="U396" s="170"/>
      <c r="V396" s="198">
        <v>3117.08</v>
      </c>
      <c r="W396" s="168"/>
      <c r="X396" s="189"/>
      <c r="Y396" s="204">
        <v>0</v>
      </c>
      <c r="Z396" s="201">
        <v>3117.08</v>
      </c>
      <c r="AA396" s="169" t="s">
        <v>39</v>
      </c>
      <c r="AB396" s="171"/>
      <c r="AC396" s="208" t="s">
        <v>1360</v>
      </c>
    </row>
    <row r="397" spans="1:29" ht="15.75" customHeight="1" x14ac:dyDescent="0.2">
      <c r="A397" s="174">
        <v>43364</v>
      </c>
      <c r="B397" s="175" t="s">
        <v>247</v>
      </c>
      <c r="C397" s="177" t="s">
        <v>636</v>
      </c>
      <c r="D397" s="183"/>
      <c r="E397" s="179"/>
      <c r="F397" s="170"/>
      <c r="G397" s="170"/>
      <c r="H397" s="169" t="s">
        <v>1163</v>
      </c>
      <c r="I397" s="180">
        <v>43383</v>
      </c>
      <c r="J397" s="87" t="s">
        <v>30</v>
      </c>
      <c r="L397" s="170"/>
      <c r="M397" s="169"/>
      <c r="N397" s="169"/>
      <c r="O397" s="170"/>
      <c r="P397" s="170"/>
      <c r="Q397" s="170"/>
      <c r="R397" s="170"/>
      <c r="S397" s="180">
        <v>43376</v>
      </c>
      <c r="T397" s="187"/>
      <c r="U397" s="170"/>
      <c r="V397" s="198">
        <v>1530</v>
      </c>
      <c r="W397" s="168"/>
      <c r="X397" s="189" t="s">
        <v>147</v>
      </c>
      <c r="Y397" s="204">
        <v>0</v>
      </c>
      <c r="Z397" s="201">
        <v>1530</v>
      </c>
      <c r="AA397" s="169" t="s">
        <v>39</v>
      </c>
      <c r="AB397" s="171"/>
      <c r="AC397" s="208" t="s">
        <v>1355</v>
      </c>
    </row>
    <row r="398" spans="1:29" ht="15.75" customHeight="1" x14ac:dyDescent="0.2">
      <c r="A398" s="174">
        <v>43356</v>
      </c>
      <c r="B398" s="175" t="s">
        <v>247</v>
      </c>
      <c r="C398" s="177" t="s">
        <v>637</v>
      </c>
      <c r="D398" s="179"/>
      <c r="E398" s="179"/>
      <c r="F398" s="170"/>
      <c r="G398" s="170"/>
      <c r="H398" s="169" t="s">
        <v>1164</v>
      </c>
      <c r="I398" s="180">
        <v>43395</v>
      </c>
      <c r="J398" s="87" t="s">
        <v>30</v>
      </c>
      <c r="L398" s="170"/>
      <c r="M398" s="169"/>
      <c r="N398" s="169"/>
      <c r="O398" s="170"/>
      <c r="P398" s="170"/>
      <c r="Q398" s="170"/>
      <c r="R398" s="170"/>
      <c r="S398" s="180">
        <v>43376</v>
      </c>
      <c r="T398" s="187"/>
      <c r="U398" s="170"/>
      <c r="V398" s="198">
        <v>1632</v>
      </c>
      <c r="W398" s="168"/>
      <c r="X398" s="189" t="s">
        <v>149</v>
      </c>
      <c r="Y398" s="204">
        <v>0</v>
      </c>
      <c r="Z398" s="201">
        <v>1632</v>
      </c>
      <c r="AA398" s="169" t="s">
        <v>39</v>
      </c>
      <c r="AB398" s="171"/>
      <c r="AC398" s="208" t="s">
        <v>1348</v>
      </c>
    </row>
    <row r="399" spans="1:29" ht="15.75" customHeight="1" x14ac:dyDescent="0.2">
      <c r="A399" s="174">
        <v>43346</v>
      </c>
      <c r="B399" s="175" t="s">
        <v>247</v>
      </c>
      <c r="C399" s="177" t="s">
        <v>638</v>
      </c>
      <c r="D399" s="179"/>
      <c r="E399" s="179"/>
      <c r="F399" s="170"/>
      <c r="G399" s="170"/>
      <c r="H399" s="169" t="s">
        <v>1165</v>
      </c>
      <c r="I399" s="180">
        <v>43363</v>
      </c>
      <c r="J399" s="87" t="s">
        <v>30</v>
      </c>
      <c r="L399" s="170"/>
      <c r="M399" s="169"/>
      <c r="N399" s="169"/>
      <c r="O399" s="170"/>
      <c r="P399" s="170"/>
      <c r="Q399" s="170"/>
      <c r="R399" s="170"/>
      <c r="S399" s="180">
        <v>43376</v>
      </c>
      <c r="T399" s="187"/>
      <c r="U399" s="170"/>
      <c r="V399" s="198">
        <v>3117.08</v>
      </c>
      <c r="W399" s="168"/>
      <c r="X399" s="189"/>
      <c r="Y399" s="204">
        <v>0</v>
      </c>
      <c r="Z399" s="201">
        <v>3117.08</v>
      </c>
      <c r="AA399" s="169" t="s">
        <v>39</v>
      </c>
      <c r="AB399" s="171"/>
      <c r="AC399" s="208" t="s">
        <v>1368</v>
      </c>
    </row>
    <row r="400" spans="1:29" ht="15.75" customHeight="1" x14ac:dyDescent="0.2">
      <c r="A400" s="174">
        <v>43328</v>
      </c>
      <c r="B400" s="175" t="s">
        <v>247</v>
      </c>
      <c r="C400" s="177" t="s">
        <v>639</v>
      </c>
      <c r="D400" s="179"/>
      <c r="E400" s="179"/>
      <c r="F400" s="170"/>
      <c r="G400" s="170"/>
      <c r="H400" s="169" t="s">
        <v>1166</v>
      </c>
      <c r="I400" s="180">
        <v>43368</v>
      </c>
      <c r="J400" s="87" t="s">
        <v>30</v>
      </c>
      <c r="L400" s="170"/>
      <c r="M400" s="169"/>
      <c r="N400" s="169"/>
      <c r="O400" s="170"/>
      <c r="P400" s="170"/>
      <c r="Q400" s="170"/>
      <c r="R400" s="170"/>
      <c r="S400" s="180">
        <v>43376</v>
      </c>
      <c r="T400" s="187"/>
      <c r="U400" s="170"/>
      <c r="V400" s="198">
        <v>4722.83</v>
      </c>
      <c r="W400" s="168"/>
      <c r="X400" s="87"/>
      <c r="Y400" s="204">
        <v>0</v>
      </c>
      <c r="Z400" s="201">
        <v>4722.83</v>
      </c>
      <c r="AA400" s="169" t="s">
        <v>39</v>
      </c>
      <c r="AB400" s="171"/>
      <c r="AC400" s="208" t="s">
        <v>1347</v>
      </c>
    </row>
    <row r="401" spans="1:29" ht="15.75" customHeight="1" x14ac:dyDescent="0.2">
      <c r="A401" s="174">
        <v>43319</v>
      </c>
      <c r="B401" s="175" t="s">
        <v>247</v>
      </c>
      <c r="C401" s="177" t="s">
        <v>640</v>
      </c>
      <c r="D401" s="179"/>
      <c r="E401" s="179"/>
      <c r="F401" s="170"/>
      <c r="G401" s="170"/>
      <c r="H401" s="169" t="s">
        <v>1167</v>
      </c>
      <c r="I401" s="180">
        <v>43323</v>
      </c>
      <c r="J401" s="87" t="s">
        <v>30</v>
      </c>
      <c r="L401" s="170"/>
      <c r="M401" s="169"/>
      <c r="N401" s="169"/>
      <c r="O401" s="170"/>
      <c r="P401" s="170"/>
      <c r="Q401" s="170"/>
      <c r="R401" s="170"/>
      <c r="S401" s="180">
        <v>43377</v>
      </c>
      <c r="T401" s="187"/>
      <c r="U401" s="170"/>
      <c r="V401" s="198">
        <v>3856.8</v>
      </c>
      <c r="W401" s="168"/>
      <c r="X401" s="87"/>
      <c r="Y401" s="204">
        <v>0</v>
      </c>
      <c r="Z401" s="201">
        <v>3856.8</v>
      </c>
      <c r="AA401" s="169" t="s">
        <v>39</v>
      </c>
      <c r="AB401" s="171"/>
      <c r="AC401" s="208" t="s">
        <v>1347</v>
      </c>
    </row>
    <row r="402" spans="1:29" ht="15.75" customHeight="1" x14ac:dyDescent="0.2">
      <c r="A402" s="174">
        <v>43352</v>
      </c>
      <c r="B402" s="175" t="s">
        <v>247</v>
      </c>
      <c r="C402" s="177" t="s">
        <v>641</v>
      </c>
      <c r="D402" s="179"/>
      <c r="E402" s="179"/>
      <c r="F402" s="170"/>
      <c r="G402" s="170"/>
      <c r="H402" s="169" t="s">
        <v>1168</v>
      </c>
      <c r="I402" s="180">
        <v>43356</v>
      </c>
      <c r="J402" s="87" t="s">
        <v>30</v>
      </c>
      <c r="L402" s="170"/>
      <c r="M402" s="169"/>
      <c r="N402" s="169"/>
      <c r="O402" s="170"/>
      <c r="P402" s="170"/>
      <c r="Q402" s="170"/>
      <c r="R402" s="170"/>
      <c r="S402" s="180">
        <v>43377</v>
      </c>
      <c r="T402" s="187"/>
      <c r="U402" s="170"/>
      <c r="V402" s="198">
        <v>3000</v>
      </c>
      <c r="W402" s="168"/>
      <c r="X402" s="169"/>
      <c r="Y402" s="204">
        <v>0</v>
      </c>
      <c r="Z402" s="201">
        <v>3000</v>
      </c>
      <c r="AA402" s="169" t="s">
        <v>39</v>
      </c>
      <c r="AB402" s="171"/>
      <c r="AC402" s="208" t="s">
        <v>1354</v>
      </c>
    </row>
    <row r="403" spans="1:29" ht="15.75" customHeight="1" x14ac:dyDescent="0.2">
      <c r="A403" s="174">
        <v>43322</v>
      </c>
      <c r="B403" s="175" t="s">
        <v>247</v>
      </c>
      <c r="C403" s="177" t="s">
        <v>642</v>
      </c>
      <c r="D403" s="179"/>
      <c r="E403" s="179"/>
      <c r="F403" s="170"/>
      <c r="G403" s="170"/>
      <c r="H403" s="169" t="s">
        <v>1169</v>
      </c>
      <c r="I403" s="180">
        <v>43402</v>
      </c>
      <c r="J403" s="87" t="s">
        <v>30</v>
      </c>
      <c r="L403" s="170"/>
      <c r="M403" s="169"/>
      <c r="N403" s="169"/>
      <c r="O403" s="170"/>
      <c r="P403" s="170"/>
      <c r="Q403" s="170"/>
      <c r="R403" s="170"/>
      <c r="S403" s="180">
        <v>43377</v>
      </c>
      <c r="T403" s="187"/>
      <c r="U403" s="170"/>
      <c r="V403" s="198">
        <v>2116.39</v>
      </c>
      <c r="W403" s="168"/>
      <c r="X403" s="169"/>
      <c r="Y403" s="204">
        <v>0</v>
      </c>
      <c r="Z403" s="201">
        <v>2116.39</v>
      </c>
      <c r="AA403" s="169" t="s">
        <v>39</v>
      </c>
      <c r="AB403" s="171"/>
      <c r="AC403" s="208" t="s">
        <v>1347</v>
      </c>
    </row>
    <row r="404" spans="1:29" ht="15.75" customHeight="1" x14ac:dyDescent="0.2">
      <c r="A404" s="174">
        <v>43355</v>
      </c>
      <c r="B404" s="175" t="s">
        <v>247</v>
      </c>
      <c r="C404" s="177" t="s">
        <v>643</v>
      </c>
      <c r="D404" s="179"/>
      <c r="E404" s="179"/>
      <c r="F404" s="170"/>
      <c r="G404" s="170"/>
      <c r="H404" s="169" t="s">
        <v>1170</v>
      </c>
      <c r="I404" s="180">
        <v>43389</v>
      </c>
      <c r="J404" s="87" t="s">
        <v>30</v>
      </c>
      <c r="L404" s="170"/>
      <c r="M404" s="169"/>
      <c r="N404" s="169"/>
      <c r="O404" s="170"/>
      <c r="P404" s="170"/>
      <c r="Q404" s="170"/>
      <c r="R404" s="170"/>
      <c r="S404" s="180">
        <v>43377</v>
      </c>
      <c r="T404" s="187"/>
      <c r="U404" s="170"/>
      <c r="V404" s="198">
        <v>2550</v>
      </c>
      <c r="W404" s="168"/>
      <c r="X404" s="189" t="s">
        <v>149</v>
      </c>
      <c r="Y404" s="204">
        <v>0</v>
      </c>
      <c r="Z404" s="201">
        <v>2550</v>
      </c>
      <c r="AA404" s="169" t="s">
        <v>39</v>
      </c>
      <c r="AB404" s="171"/>
      <c r="AC404" s="208" t="s">
        <v>1349</v>
      </c>
    </row>
    <row r="405" spans="1:29" ht="15.75" customHeight="1" x14ac:dyDescent="0.2">
      <c r="A405" s="174">
        <v>43361</v>
      </c>
      <c r="B405" s="175" t="s">
        <v>247</v>
      </c>
      <c r="C405" s="177" t="s">
        <v>644</v>
      </c>
      <c r="D405" s="179"/>
      <c r="E405" s="179"/>
      <c r="F405" s="170"/>
      <c r="G405" s="170"/>
      <c r="H405" s="169" t="s">
        <v>1171</v>
      </c>
      <c r="I405" s="180">
        <v>43402</v>
      </c>
      <c r="J405" s="87" t="s">
        <v>30</v>
      </c>
      <c r="L405" s="170"/>
      <c r="M405" s="169"/>
      <c r="N405" s="169"/>
      <c r="O405" s="170"/>
      <c r="P405" s="170"/>
      <c r="Q405" s="170"/>
      <c r="R405" s="170"/>
      <c r="S405" s="180">
        <v>43377</v>
      </c>
      <c r="T405" s="187"/>
      <c r="U405" s="170"/>
      <c r="V405" s="198">
        <v>1632</v>
      </c>
      <c r="W405" s="168"/>
      <c r="X405" s="189" t="s">
        <v>149</v>
      </c>
      <c r="Y405" s="204">
        <v>0</v>
      </c>
      <c r="Z405" s="201">
        <v>1632</v>
      </c>
      <c r="AA405" s="169" t="s">
        <v>39</v>
      </c>
      <c r="AB405" s="171"/>
      <c r="AC405" s="208" t="s">
        <v>1348</v>
      </c>
    </row>
    <row r="406" spans="1:29" ht="15.75" customHeight="1" x14ac:dyDescent="0.2">
      <c r="A406" s="174">
        <v>43381</v>
      </c>
      <c r="B406" s="177">
        <v>30422985</v>
      </c>
      <c r="C406" s="184" t="s">
        <v>1323</v>
      </c>
      <c r="D406" s="170"/>
      <c r="E406" s="170"/>
      <c r="F406" s="170"/>
      <c r="G406" s="170"/>
      <c r="H406" s="177" t="s">
        <v>1328</v>
      </c>
      <c r="I406" s="206">
        <v>43417</v>
      </c>
      <c r="J406" s="87" t="s">
        <v>30</v>
      </c>
      <c r="K406" s="170"/>
      <c r="L406" s="170"/>
      <c r="M406" s="169"/>
      <c r="N406" s="169"/>
      <c r="O406" s="170"/>
      <c r="P406" s="170"/>
      <c r="Q406" s="170"/>
      <c r="R406" s="170"/>
      <c r="S406" s="180">
        <v>43381</v>
      </c>
      <c r="T406" s="193"/>
      <c r="U406" s="170"/>
      <c r="V406" s="198">
        <v>3000</v>
      </c>
      <c r="W406" s="168"/>
      <c r="X406" s="87"/>
      <c r="Y406" s="204">
        <v>0</v>
      </c>
      <c r="Z406" s="201">
        <v>3000</v>
      </c>
      <c r="AA406" s="169" t="s">
        <v>39</v>
      </c>
      <c r="AB406" s="171"/>
      <c r="AC406" s="208" t="s">
        <v>1347</v>
      </c>
    </row>
    <row r="407" spans="1:29" ht="15.75" customHeight="1" x14ac:dyDescent="0.2">
      <c r="A407" s="174">
        <v>43172</v>
      </c>
      <c r="B407" s="175" t="s">
        <v>247</v>
      </c>
      <c r="C407" s="177" t="s">
        <v>645</v>
      </c>
      <c r="D407" s="179"/>
      <c r="E407" s="179"/>
      <c r="F407" s="170"/>
      <c r="G407" s="170"/>
      <c r="H407" s="169" t="s">
        <v>1172</v>
      </c>
      <c r="I407" s="180">
        <v>43214</v>
      </c>
      <c r="J407" s="87" t="s">
        <v>30</v>
      </c>
      <c r="L407" s="170"/>
      <c r="M407" s="169"/>
      <c r="N407" s="169"/>
      <c r="O407" s="170"/>
      <c r="P407" s="170"/>
      <c r="Q407" s="170"/>
      <c r="R407" s="170"/>
      <c r="S407" s="180">
        <v>43382</v>
      </c>
      <c r="T407" s="187"/>
      <c r="U407" s="170"/>
      <c r="V407" s="198">
        <v>1610.3</v>
      </c>
      <c r="W407" s="168"/>
      <c r="X407" s="169"/>
      <c r="Y407" s="204">
        <v>0</v>
      </c>
      <c r="Z407" s="201">
        <v>1610.3</v>
      </c>
      <c r="AA407" s="169" t="s">
        <v>39</v>
      </c>
      <c r="AB407" s="171"/>
      <c r="AC407" s="208" t="s">
        <v>1356</v>
      </c>
    </row>
    <row r="408" spans="1:29" ht="15.75" customHeight="1" x14ac:dyDescent="0.2">
      <c r="A408" s="174">
        <v>43360</v>
      </c>
      <c r="B408" s="175" t="s">
        <v>247</v>
      </c>
      <c r="C408" s="177" t="s">
        <v>646</v>
      </c>
      <c r="D408" s="179"/>
      <c r="E408" s="179"/>
      <c r="F408" s="170"/>
      <c r="G408" s="170"/>
      <c r="H408" s="169" t="s">
        <v>1173</v>
      </c>
      <c r="I408" s="180">
        <v>43392</v>
      </c>
      <c r="J408" s="87" t="s">
        <v>30</v>
      </c>
      <c r="L408" s="170"/>
      <c r="M408" s="169"/>
      <c r="N408" s="169"/>
      <c r="O408" s="170"/>
      <c r="P408" s="170"/>
      <c r="Q408" s="170"/>
      <c r="R408" s="170"/>
      <c r="S408" s="180">
        <v>43382</v>
      </c>
      <c r="T408" s="187"/>
      <c r="U408" s="170"/>
      <c r="V408" s="198">
        <v>240</v>
      </c>
      <c r="W408" s="168"/>
      <c r="X408" s="169" t="s">
        <v>153</v>
      </c>
      <c r="Y408" s="204">
        <v>0</v>
      </c>
      <c r="Z408" s="201">
        <v>240</v>
      </c>
      <c r="AA408" s="169" t="s">
        <v>39</v>
      </c>
      <c r="AB408" s="171"/>
      <c r="AC408" s="208" t="s">
        <v>1351</v>
      </c>
    </row>
    <row r="409" spans="1:29" ht="15.75" customHeight="1" x14ac:dyDescent="0.2">
      <c r="A409" s="174">
        <v>43361</v>
      </c>
      <c r="B409" s="177">
        <v>30226760</v>
      </c>
      <c r="C409" s="177" t="s">
        <v>647</v>
      </c>
      <c r="D409" s="179"/>
      <c r="E409" s="179"/>
      <c r="F409" s="170"/>
      <c r="G409" s="170"/>
      <c r="H409" s="169" t="s">
        <v>1174</v>
      </c>
      <c r="I409" s="180">
        <v>43361</v>
      </c>
      <c r="J409" s="87" t="s">
        <v>30</v>
      </c>
      <c r="L409" s="170"/>
      <c r="M409" s="169"/>
      <c r="N409" s="169"/>
      <c r="O409" s="170"/>
      <c r="P409" s="170"/>
      <c r="Q409" s="170"/>
      <c r="R409" s="170"/>
      <c r="S409" s="180">
        <v>43383</v>
      </c>
      <c r="T409" s="187"/>
      <c r="U409" s="170"/>
      <c r="V409" s="198">
        <v>3680.69</v>
      </c>
      <c r="W409" s="168"/>
      <c r="X409" s="169" t="s">
        <v>144</v>
      </c>
      <c r="Y409" s="204">
        <v>0</v>
      </c>
      <c r="Z409" s="201">
        <v>3680.69</v>
      </c>
      <c r="AA409" s="169" t="s">
        <v>39</v>
      </c>
      <c r="AB409" s="171"/>
      <c r="AC409" s="208" t="s">
        <v>1355</v>
      </c>
    </row>
    <row r="410" spans="1:29" ht="15.75" customHeight="1" x14ac:dyDescent="0.2">
      <c r="A410" s="174">
        <v>43356</v>
      </c>
      <c r="B410" s="175" t="s">
        <v>247</v>
      </c>
      <c r="C410" s="177" t="s">
        <v>648</v>
      </c>
      <c r="D410" s="179"/>
      <c r="E410" s="179"/>
      <c r="F410" s="170"/>
      <c r="G410" s="170"/>
      <c r="H410" s="169" t="s">
        <v>1175</v>
      </c>
      <c r="I410" s="180">
        <v>43358</v>
      </c>
      <c r="J410" s="87" t="s">
        <v>30</v>
      </c>
      <c r="L410" s="170"/>
      <c r="M410" s="169"/>
      <c r="N410" s="169"/>
      <c r="O410" s="170"/>
      <c r="P410" s="170"/>
      <c r="Q410" s="170"/>
      <c r="R410" s="170"/>
      <c r="S410" s="180">
        <v>43383</v>
      </c>
      <c r="T410" s="187"/>
      <c r="U410" s="170"/>
      <c r="V410" s="198">
        <v>3305.98</v>
      </c>
      <c r="W410" s="168"/>
      <c r="X410" s="169"/>
      <c r="Y410" s="204">
        <v>0</v>
      </c>
      <c r="Z410" s="201">
        <v>3305.98</v>
      </c>
      <c r="AA410" s="169" t="s">
        <v>39</v>
      </c>
      <c r="AB410" s="171"/>
      <c r="AC410" s="208" t="s">
        <v>1351</v>
      </c>
    </row>
    <row r="411" spans="1:29" ht="15.75" customHeight="1" x14ac:dyDescent="0.2">
      <c r="A411" s="174">
        <v>43346</v>
      </c>
      <c r="B411" s="177">
        <v>30345999</v>
      </c>
      <c r="C411" s="177" t="s">
        <v>649</v>
      </c>
      <c r="D411" s="179"/>
      <c r="E411" s="179"/>
      <c r="F411" s="170"/>
      <c r="G411" s="170"/>
      <c r="H411" s="169" t="s">
        <v>1176</v>
      </c>
      <c r="I411" s="180">
        <v>43395</v>
      </c>
      <c r="J411" s="87" t="s">
        <v>30</v>
      </c>
      <c r="L411" s="170"/>
      <c r="M411" s="169"/>
      <c r="N411" s="169"/>
      <c r="O411" s="170"/>
      <c r="P411" s="170"/>
      <c r="Q411" s="170"/>
      <c r="R411" s="170"/>
      <c r="S411" s="180">
        <v>43383</v>
      </c>
      <c r="T411" s="187"/>
      <c r="U411" s="170"/>
      <c r="V411" s="198">
        <v>1632</v>
      </c>
      <c r="W411" s="168"/>
      <c r="X411" s="189" t="s">
        <v>149</v>
      </c>
      <c r="Y411" s="204">
        <v>0</v>
      </c>
      <c r="Z411" s="201">
        <v>1632</v>
      </c>
      <c r="AA411" s="169" t="s">
        <v>39</v>
      </c>
      <c r="AB411" s="171"/>
      <c r="AC411" s="208" t="s">
        <v>1347</v>
      </c>
    </row>
    <row r="412" spans="1:29" ht="15.75" customHeight="1" x14ac:dyDescent="0.2">
      <c r="A412" s="174">
        <v>43354</v>
      </c>
      <c r="B412" s="175" t="s">
        <v>247</v>
      </c>
      <c r="C412" s="177" t="s">
        <v>650</v>
      </c>
      <c r="D412" s="179"/>
      <c r="E412" s="179"/>
      <c r="F412" s="170"/>
      <c r="G412" s="170"/>
      <c r="H412" s="169" t="s">
        <v>1177</v>
      </c>
      <c r="I412" s="180">
        <v>43367</v>
      </c>
      <c r="J412" s="87" t="s">
        <v>30</v>
      </c>
      <c r="L412" s="170"/>
      <c r="M412" s="169"/>
      <c r="N412" s="169"/>
      <c r="O412" s="170"/>
      <c r="P412" s="170"/>
      <c r="Q412" s="170"/>
      <c r="R412" s="170"/>
      <c r="S412" s="180">
        <v>43384</v>
      </c>
      <c r="T412" s="187"/>
      <c r="U412" s="170"/>
      <c r="V412" s="198">
        <v>3636.59</v>
      </c>
      <c r="W412" s="168"/>
      <c r="X412" s="169"/>
      <c r="Y412" s="204">
        <v>0</v>
      </c>
      <c r="Z412" s="201">
        <v>3636.59</v>
      </c>
      <c r="AA412" s="169" t="s">
        <v>39</v>
      </c>
      <c r="AB412" s="171"/>
      <c r="AC412" s="208" t="s">
        <v>1351</v>
      </c>
    </row>
    <row r="413" spans="1:29" ht="15.75" customHeight="1" x14ac:dyDescent="0.2">
      <c r="A413" s="174">
        <v>43354</v>
      </c>
      <c r="B413" s="177">
        <v>30206118</v>
      </c>
      <c r="C413" s="177" t="s">
        <v>651</v>
      </c>
      <c r="D413" s="179"/>
      <c r="E413" s="179"/>
      <c r="F413" s="170"/>
      <c r="G413" s="170"/>
      <c r="H413" s="169" t="s">
        <v>1178</v>
      </c>
      <c r="I413" s="180">
        <v>43354</v>
      </c>
      <c r="J413" s="87" t="s">
        <v>30</v>
      </c>
      <c r="L413" s="170"/>
      <c r="M413" s="169"/>
      <c r="N413" s="169"/>
      <c r="O413" s="170"/>
      <c r="P413" s="170"/>
      <c r="Q413" s="170"/>
      <c r="R413" s="170"/>
      <c r="S413" s="180">
        <v>43384</v>
      </c>
      <c r="T413" s="187"/>
      <c r="U413" s="170"/>
      <c r="V413" s="198">
        <v>1840.34</v>
      </c>
      <c r="W413" s="168"/>
      <c r="X413" s="169"/>
      <c r="Y413" s="204">
        <v>0</v>
      </c>
      <c r="Z413" s="201">
        <v>1840.34</v>
      </c>
      <c r="AA413" s="169" t="s">
        <v>39</v>
      </c>
      <c r="AB413" s="171"/>
      <c r="AC413" s="208" t="s">
        <v>1355</v>
      </c>
    </row>
    <row r="414" spans="1:29" ht="15.75" customHeight="1" x14ac:dyDescent="0.2">
      <c r="A414" s="174">
        <v>43348</v>
      </c>
      <c r="B414" s="175" t="s">
        <v>247</v>
      </c>
      <c r="C414" s="177" t="s">
        <v>652</v>
      </c>
      <c r="D414" s="179"/>
      <c r="E414" s="179"/>
      <c r="F414" s="170"/>
      <c r="G414" s="170"/>
      <c r="H414" s="169" t="s">
        <v>1179</v>
      </c>
      <c r="I414" s="180">
        <v>43453</v>
      </c>
      <c r="J414" s="87" t="s">
        <v>30</v>
      </c>
      <c r="L414" s="170"/>
      <c r="M414" s="169"/>
      <c r="N414" s="169"/>
      <c r="O414" s="170"/>
      <c r="P414" s="170"/>
      <c r="Q414" s="170"/>
      <c r="R414" s="170"/>
      <c r="S414" s="180">
        <v>43384</v>
      </c>
      <c r="T414" s="187"/>
      <c r="U414" s="170"/>
      <c r="V414" s="198">
        <v>2266.96</v>
      </c>
      <c r="W414" s="168"/>
      <c r="X414" s="169"/>
      <c r="Y414" s="204">
        <v>0</v>
      </c>
      <c r="Z414" s="201">
        <v>2266.96</v>
      </c>
      <c r="AA414" s="169" t="s">
        <v>39</v>
      </c>
      <c r="AB414" s="171"/>
      <c r="AC414" s="208" t="s">
        <v>1353</v>
      </c>
    </row>
    <row r="415" spans="1:29" ht="15.75" customHeight="1" x14ac:dyDescent="0.2">
      <c r="A415" s="174">
        <v>43325</v>
      </c>
      <c r="B415" s="176">
        <v>30333494</v>
      </c>
      <c r="C415" s="177" t="s">
        <v>653</v>
      </c>
      <c r="D415" s="183"/>
      <c r="E415" s="179"/>
      <c r="F415" s="170"/>
      <c r="G415" s="170"/>
      <c r="H415" s="169" t="s">
        <v>1180</v>
      </c>
      <c r="I415" s="180">
        <v>43390</v>
      </c>
      <c r="J415" s="87" t="s">
        <v>30</v>
      </c>
      <c r="L415" s="170"/>
      <c r="M415" s="169"/>
      <c r="N415" s="169"/>
      <c r="O415" s="170"/>
      <c r="P415" s="170"/>
      <c r="Q415" s="170"/>
      <c r="R415" s="170"/>
      <c r="S415" s="180">
        <v>43384</v>
      </c>
      <c r="T415" s="187"/>
      <c r="U415" s="170"/>
      <c r="V415" s="198">
        <v>3960</v>
      </c>
      <c r="W415" s="168"/>
      <c r="X415" s="169"/>
      <c r="Y415" s="204">
        <v>0</v>
      </c>
      <c r="Z415" s="201">
        <v>3960</v>
      </c>
      <c r="AA415" s="169" t="s">
        <v>39</v>
      </c>
      <c r="AB415" s="171"/>
      <c r="AC415" s="208" t="s">
        <v>1361</v>
      </c>
    </row>
    <row r="416" spans="1:29" ht="15.75" customHeight="1" x14ac:dyDescent="0.2">
      <c r="A416" s="174">
        <v>43331</v>
      </c>
      <c r="B416" s="175" t="s">
        <v>247</v>
      </c>
      <c r="C416" s="177" t="s">
        <v>654</v>
      </c>
      <c r="D416" s="179"/>
      <c r="E416" s="179"/>
      <c r="F416" s="170"/>
      <c r="G416" s="170"/>
      <c r="H416" s="169" t="s">
        <v>1181</v>
      </c>
      <c r="I416" s="180">
        <v>43343</v>
      </c>
      <c r="J416" s="87" t="s">
        <v>30</v>
      </c>
      <c r="L416" s="170"/>
      <c r="M416" s="169"/>
      <c r="N416" s="169"/>
      <c r="O416" s="170"/>
      <c r="P416" s="170"/>
      <c r="Q416" s="170"/>
      <c r="R416" s="170"/>
      <c r="S416" s="180">
        <v>43384</v>
      </c>
      <c r="T416" s="187"/>
      <c r="U416" s="170"/>
      <c r="V416" s="198">
        <v>2266.96</v>
      </c>
      <c r="W416" s="168"/>
      <c r="X416" s="169"/>
      <c r="Y416" s="204">
        <v>0</v>
      </c>
      <c r="Z416" s="201">
        <v>2266.96</v>
      </c>
      <c r="AA416" s="169" t="s">
        <v>39</v>
      </c>
      <c r="AB416" s="171"/>
      <c r="AC416" s="208" t="s">
        <v>1354</v>
      </c>
    </row>
    <row r="417" spans="1:29" ht="15.75" customHeight="1" x14ac:dyDescent="0.2">
      <c r="A417" s="174">
        <v>43369</v>
      </c>
      <c r="B417" s="175" t="s">
        <v>247</v>
      </c>
      <c r="C417" s="177" t="s">
        <v>655</v>
      </c>
      <c r="D417" s="179"/>
      <c r="E417" s="179"/>
      <c r="F417" s="170"/>
      <c r="G417" s="170"/>
      <c r="H417" s="169" t="s">
        <v>1182</v>
      </c>
      <c r="I417" s="180">
        <v>43370</v>
      </c>
      <c r="J417" s="87" t="s">
        <v>30</v>
      </c>
      <c r="L417" s="170"/>
      <c r="M417" s="169"/>
      <c r="N417" s="169"/>
      <c r="O417" s="170"/>
      <c r="P417" s="170"/>
      <c r="Q417" s="170"/>
      <c r="R417" s="170"/>
      <c r="S417" s="180">
        <v>43389</v>
      </c>
      <c r="T417" s="187"/>
      <c r="U417" s="170"/>
      <c r="V417" s="198">
        <v>3305.98</v>
      </c>
      <c r="W417" s="168"/>
      <c r="X417" s="169"/>
      <c r="Y417" s="204">
        <v>0</v>
      </c>
      <c r="Z417" s="201">
        <v>3305.98</v>
      </c>
      <c r="AA417" s="169" t="s">
        <v>39</v>
      </c>
      <c r="AB417" s="171"/>
      <c r="AC417" s="208" t="s">
        <v>1356</v>
      </c>
    </row>
    <row r="418" spans="1:29" ht="15.75" customHeight="1" x14ac:dyDescent="0.2">
      <c r="A418" s="174">
        <v>43355</v>
      </c>
      <c r="B418" s="175" t="s">
        <v>247</v>
      </c>
      <c r="C418" s="177" t="s">
        <v>656</v>
      </c>
      <c r="D418" s="179"/>
      <c r="E418" s="179"/>
      <c r="F418" s="170"/>
      <c r="G418" s="170"/>
      <c r="H418" s="169" t="s">
        <v>1183</v>
      </c>
      <c r="I418" s="180">
        <v>43378</v>
      </c>
      <c r="J418" s="87" t="s">
        <v>30</v>
      </c>
      <c r="L418" s="170"/>
      <c r="M418" s="169"/>
      <c r="N418" s="169"/>
      <c r="O418" s="170"/>
      <c r="P418" s="170"/>
      <c r="Q418" s="170"/>
      <c r="R418" s="170"/>
      <c r="S418" s="180">
        <v>43389</v>
      </c>
      <c r="T418" s="187"/>
      <c r="U418" s="170"/>
      <c r="V418" s="198">
        <v>3740.99</v>
      </c>
      <c r="W418" s="168"/>
      <c r="X418" s="169"/>
      <c r="Y418" s="204">
        <v>0</v>
      </c>
      <c r="Z418" s="201">
        <v>3740.99</v>
      </c>
      <c r="AA418" s="169" t="s">
        <v>39</v>
      </c>
      <c r="AB418" s="171"/>
      <c r="AC418" s="208" t="s">
        <v>1348</v>
      </c>
    </row>
    <row r="419" spans="1:29" ht="15.75" customHeight="1" x14ac:dyDescent="0.2">
      <c r="A419" s="174">
        <v>43341</v>
      </c>
      <c r="B419" s="177">
        <v>30283354</v>
      </c>
      <c r="C419" s="177" t="s">
        <v>657</v>
      </c>
      <c r="D419" s="179"/>
      <c r="E419" s="179"/>
      <c r="F419" s="170"/>
      <c r="G419" s="170"/>
      <c r="H419" s="169" t="s">
        <v>1184</v>
      </c>
      <c r="I419" s="180">
        <v>43362</v>
      </c>
      <c r="J419" s="87" t="s">
        <v>30</v>
      </c>
      <c r="L419" s="170"/>
      <c r="M419" s="169"/>
      <c r="N419" s="169"/>
      <c r="O419" s="170"/>
      <c r="P419" s="170"/>
      <c r="Q419" s="170"/>
      <c r="R419" s="170"/>
      <c r="S419" s="180">
        <v>43389</v>
      </c>
      <c r="T419" s="187"/>
      <c r="U419" s="170"/>
      <c r="V419" s="198">
        <v>2443.06</v>
      </c>
      <c r="W419" s="168"/>
      <c r="X419" s="169"/>
      <c r="Y419" s="204">
        <v>0</v>
      </c>
      <c r="Z419" s="201">
        <v>2443.06</v>
      </c>
      <c r="AA419" s="169" t="s">
        <v>39</v>
      </c>
      <c r="AB419" s="171"/>
      <c r="AC419" s="208" t="s">
        <v>1364</v>
      </c>
    </row>
    <row r="420" spans="1:29" ht="15.75" customHeight="1" x14ac:dyDescent="0.2">
      <c r="A420" s="174">
        <v>43350</v>
      </c>
      <c r="B420" s="175" t="s">
        <v>247</v>
      </c>
      <c r="C420" s="177" t="s">
        <v>658</v>
      </c>
      <c r="D420" s="179"/>
      <c r="E420" s="179"/>
      <c r="F420" s="170"/>
      <c r="G420" s="170"/>
      <c r="H420" s="169" t="s">
        <v>1185</v>
      </c>
      <c r="I420" s="180">
        <v>43378</v>
      </c>
      <c r="J420" s="87" t="s">
        <v>30</v>
      </c>
      <c r="L420" s="170"/>
      <c r="M420" s="169"/>
      <c r="N420" s="169"/>
      <c r="O420" s="170"/>
      <c r="P420" s="170"/>
      <c r="Q420" s="170"/>
      <c r="R420" s="170"/>
      <c r="S420" s="180">
        <v>43389</v>
      </c>
      <c r="T420" s="187"/>
      <c r="U420" s="170"/>
      <c r="V420" s="198">
        <v>3353.21</v>
      </c>
      <c r="W420" s="168"/>
      <c r="X420" s="189"/>
      <c r="Y420" s="204">
        <v>0</v>
      </c>
      <c r="Z420" s="201">
        <v>3353.21</v>
      </c>
      <c r="AA420" s="169" t="s">
        <v>39</v>
      </c>
      <c r="AB420" s="171"/>
      <c r="AC420" s="208" t="s">
        <v>1347</v>
      </c>
    </row>
    <row r="421" spans="1:29" ht="15.75" customHeight="1" x14ac:dyDescent="0.2">
      <c r="A421" s="174">
        <v>43369</v>
      </c>
      <c r="B421" s="175" t="s">
        <v>247</v>
      </c>
      <c r="C421" s="177" t="s">
        <v>659</v>
      </c>
      <c r="D421" s="179"/>
      <c r="E421" s="179"/>
      <c r="F421" s="170"/>
      <c r="G421" s="170"/>
      <c r="H421" s="169" t="s">
        <v>1186</v>
      </c>
      <c r="I421" s="180">
        <v>43375</v>
      </c>
      <c r="J421" s="87" t="s">
        <v>30</v>
      </c>
      <c r="L421" s="170"/>
      <c r="M421" s="169"/>
      <c r="N421" s="169"/>
      <c r="O421" s="170"/>
      <c r="P421" s="170"/>
      <c r="Q421" s="170"/>
      <c r="R421" s="170"/>
      <c r="S421" s="180">
        <v>43389</v>
      </c>
      <c r="T421" s="187"/>
      <c r="U421" s="170"/>
      <c r="V421" s="198">
        <v>2644.79</v>
      </c>
      <c r="W421" s="168"/>
      <c r="X421" s="189"/>
      <c r="Y421" s="204">
        <v>0</v>
      </c>
      <c r="Z421" s="201">
        <v>2644.79</v>
      </c>
      <c r="AA421" s="169" t="s">
        <v>39</v>
      </c>
      <c r="AB421" s="171"/>
      <c r="AC421" s="208" t="s">
        <v>1359</v>
      </c>
    </row>
    <row r="422" spans="1:29" ht="15.75" customHeight="1" x14ac:dyDescent="0.2">
      <c r="A422" s="174">
        <v>43367</v>
      </c>
      <c r="B422" s="175" t="s">
        <v>247</v>
      </c>
      <c r="C422" s="177" t="s">
        <v>660</v>
      </c>
      <c r="D422" s="179"/>
      <c r="E422" s="179"/>
      <c r="F422" s="170"/>
      <c r="G422" s="170"/>
      <c r="H422" s="169" t="s">
        <v>1187</v>
      </c>
      <c r="I422" s="180">
        <v>43368</v>
      </c>
      <c r="J422" s="87" t="s">
        <v>30</v>
      </c>
      <c r="L422" s="170"/>
      <c r="M422" s="169"/>
      <c r="N422" s="169"/>
      <c r="O422" s="170"/>
      <c r="P422" s="170"/>
      <c r="Q422" s="170"/>
      <c r="R422" s="170"/>
      <c r="S422" s="180">
        <v>43389</v>
      </c>
      <c r="T422" s="187"/>
      <c r="U422" s="170"/>
      <c r="V422" s="198">
        <v>2644.79</v>
      </c>
      <c r="W422" s="168"/>
      <c r="X422" s="169"/>
      <c r="Y422" s="204">
        <v>0</v>
      </c>
      <c r="Z422" s="201">
        <v>2644.79</v>
      </c>
      <c r="AA422" s="169" t="s">
        <v>39</v>
      </c>
      <c r="AB422" s="171"/>
      <c r="AC422" s="208" t="s">
        <v>1365</v>
      </c>
    </row>
    <row r="423" spans="1:29" ht="15.75" customHeight="1" x14ac:dyDescent="0.2">
      <c r="A423" s="174">
        <v>43376</v>
      </c>
      <c r="B423" s="175" t="s">
        <v>247</v>
      </c>
      <c r="C423" s="177" t="s">
        <v>661</v>
      </c>
      <c r="D423" s="183"/>
      <c r="E423" s="179"/>
      <c r="F423" s="170"/>
      <c r="G423" s="170"/>
      <c r="H423" s="169" t="s">
        <v>1188</v>
      </c>
      <c r="I423" s="180">
        <v>43403</v>
      </c>
      <c r="J423" s="87" t="s">
        <v>30</v>
      </c>
      <c r="L423" s="170"/>
      <c r="M423" s="169"/>
      <c r="N423" s="169"/>
      <c r="O423" s="170"/>
      <c r="P423" s="170"/>
      <c r="Q423" s="170"/>
      <c r="R423" s="170"/>
      <c r="S423" s="180">
        <v>43389</v>
      </c>
      <c r="T423" s="187"/>
      <c r="U423" s="170"/>
      <c r="V423" s="198">
        <v>3960</v>
      </c>
      <c r="W423" s="168"/>
      <c r="X423" s="169"/>
      <c r="Y423" s="204">
        <v>0</v>
      </c>
      <c r="Z423" s="201">
        <v>3960</v>
      </c>
      <c r="AA423" s="169" t="s">
        <v>39</v>
      </c>
      <c r="AB423" s="171"/>
      <c r="AC423" s="208" t="s">
        <v>1359</v>
      </c>
    </row>
    <row r="424" spans="1:29" ht="15.75" customHeight="1" x14ac:dyDescent="0.2">
      <c r="A424" s="174">
        <v>43353</v>
      </c>
      <c r="B424" s="175" t="s">
        <v>247</v>
      </c>
      <c r="C424" s="177" t="s">
        <v>662</v>
      </c>
      <c r="D424" s="179"/>
      <c r="E424" s="179"/>
      <c r="F424" s="170"/>
      <c r="G424" s="170"/>
      <c r="H424" s="169" t="s">
        <v>1189</v>
      </c>
      <c r="I424" s="180">
        <v>43389</v>
      </c>
      <c r="J424" s="87" t="s">
        <v>30</v>
      </c>
      <c r="L424" s="170"/>
      <c r="M424" s="169"/>
      <c r="N424" s="169"/>
      <c r="O424" s="170"/>
      <c r="P424" s="170"/>
      <c r="Q424" s="170"/>
      <c r="R424" s="170"/>
      <c r="S424" s="180">
        <v>43391</v>
      </c>
      <c r="T424" s="187"/>
      <c r="U424" s="170"/>
      <c r="V424" s="198">
        <v>1840.34</v>
      </c>
      <c r="W424" s="168"/>
      <c r="X424" s="169"/>
      <c r="Y424" s="204">
        <v>0</v>
      </c>
      <c r="Z424" s="201">
        <v>1840.34</v>
      </c>
      <c r="AA424" s="169" t="s">
        <v>39</v>
      </c>
      <c r="AB424" s="171"/>
      <c r="AC424" s="208" t="s">
        <v>1359</v>
      </c>
    </row>
    <row r="425" spans="1:29" ht="15.75" customHeight="1" x14ac:dyDescent="0.2">
      <c r="A425" s="174">
        <v>43342</v>
      </c>
      <c r="B425" s="175" t="s">
        <v>247</v>
      </c>
      <c r="C425" s="177" t="s">
        <v>663</v>
      </c>
      <c r="D425" s="179"/>
      <c r="E425" s="179"/>
      <c r="F425" s="170"/>
      <c r="G425" s="170"/>
      <c r="H425" s="169" t="s">
        <v>1190</v>
      </c>
      <c r="I425" s="180">
        <v>43343</v>
      </c>
      <c r="J425" s="87" t="s">
        <v>30</v>
      </c>
      <c r="L425" s="170"/>
      <c r="M425" s="169"/>
      <c r="N425" s="169"/>
      <c r="O425" s="170"/>
      <c r="P425" s="170"/>
      <c r="Q425" s="170"/>
      <c r="R425" s="170"/>
      <c r="S425" s="180">
        <v>43391</v>
      </c>
      <c r="T425" s="187"/>
      <c r="U425" s="170"/>
      <c r="V425" s="198">
        <v>4275.41</v>
      </c>
      <c r="W425" s="168"/>
      <c r="X425" s="169"/>
      <c r="Y425" s="204">
        <v>0</v>
      </c>
      <c r="Z425" s="201">
        <v>4275.41</v>
      </c>
      <c r="AA425" s="169" t="s">
        <v>39</v>
      </c>
      <c r="AB425" s="171"/>
      <c r="AC425" s="208" t="s">
        <v>1353</v>
      </c>
    </row>
    <row r="426" spans="1:29" ht="15.75" customHeight="1" x14ac:dyDescent="0.2">
      <c r="A426" s="174">
        <v>43371</v>
      </c>
      <c r="B426" s="176">
        <v>30265526</v>
      </c>
      <c r="C426" s="177" t="s">
        <v>664</v>
      </c>
      <c r="D426" s="179"/>
      <c r="E426" s="179"/>
      <c r="F426" s="170"/>
      <c r="G426" s="170"/>
      <c r="H426" s="169" t="s">
        <v>1191</v>
      </c>
      <c r="I426" s="180">
        <v>43371</v>
      </c>
      <c r="J426" s="87" t="s">
        <v>30</v>
      </c>
      <c r="L426" s="170"/>
      <c r="M426" s="169"/>
      <c r="N426" s="169"/>
      <c r="O426" s="170"/>
      <c r="P426" s="170"/>
      <c r="Q426" s="170"/>
      <c r="R426" s="170"/>
      <c r="S426" s="180">
        <v>43391</v>
      </c>
      <c r="T426" s="187"/>
      <c r="U426" s="170"/>
      <c r="V426" s="198">
        <v>1840.34</v>
      </c>
      <c r="W426" s="168"/>
      <c r="X426" s="169" t="s">
        <v>144</v>
      </c>
      <c r="Y426" s="204">
        <v>0</v>
      </c>
      <c r="Z426" s="201">
        <v>1840.34</v>
      </c>
      <c r="AA426" s="169" t="s">
        <v>39</v>
      </c>
      <c r="AB426" s="171"/>
      <c r="AC426" s="208" t="s">
        <v>1364</v>
      </c>
    </row>
    <row r="427" spans="1:29" ht="15.75" customHeight="1" x14ac:dyDescent="0.2">
      <c r="A427" s="174">
        <v>43369</v>
      </c>
      <c r="B427" s="175" t="s">
        <v>247</v>
      </c>
      <c r="C427" s="177" t="s">
        <v>665</v>
      </c>
      <c r="D427" s="179"/>
      <c r="E427" s="179"/>
      <c r="F427" s="170"/>
      <c r="G427" s="170"/>
      <c r="H427" s="169" t="s">
        <v>1192</v>
      </c>
      <c r="I427" s="180">
        <v>43369</v>
      </c>
      <c r="J427" s="87" t="s">
        <v>30</v>
      </c>
      <c r="L427" s="170"/>
      <c r="M427" s="169"/>
      <c r="N427" s="169"/>
      <c r="O427" s="170"/>
      <c r="P427" s="170"/>
      <c r="Q427" s="170"/>
      <c r="R427" s="170"/>
      <c r="S427" s="180">
        <v>43391</v>
      </c>
      <c r="T427" s="187"/>
      <c r="U427" s="170"/>
      <c r="V427" s="198">
        <v>3740.99</v>
      </c>
      <c r="W427" s="168"/>
      <c r="X427" s="169"/>
      <c r="Y427" s="204">
        <v>0</v>
      </c>
      <c r="Z427" s="201">
        <v>3740.99</v>
      </c>
      <c r="AA427" s="169" t="s">
        <v>39</v>
      </c>
      <c r="AB427" s="171"/>
      <c r="AC427" s="208" t="s">
        <v>1348</v>
      </c>
    </row>
    <row r="428" spans="1:29" ht="15.75" customHeight="1" x14ac:dyDescent="0.2">
      <c r="A428" s="174">
        <v>43344</v>
      </c>
      <c r="B428" s="175" t="s">
        <v>247</v>
      </c>
      <c r="C428" s="177" t="s">
        <v>666</v>
      </c>
      <c r="D428" s="179"/>
      <c r="E428" s="179"/>
      <c r="F428" s="170"/>
      <c r="G428" s="170"/>
      <c r="H428" s="169" t="s">
        <v>1193</v>
      </c>
      <c r="I428" s="180">
        <v>43354</v>
      </c>
      <c r="J428" s="87" t="s">
        <v>30</v>
      </c>
      <c r="L428" s="170"/>
      <c r="M428" s="169"/>
      <c r="N428" s="169"/>
      <c r="O428" s="170"/>
      <c r="P428" s="170"/>
      <c r="Q428" s="170"/>
      <c r="R428" s="170"/>
      <c r="S428" s="180">
        <v>43391</v>
      </c>
      <c r="T428" s="187"/>
      <c r="U428" s="170"/>
      <c r="V428" s="198">
        <v>1058.2</v>
      </c>
      <c r="W428" s="168"/>
      <c r="X428" s="169"/>
      <c r="Y428" s="204">
        <v>0</v>
      </c>
      <c r="Z428" s="201">
        <v>1058.2</v>
      </c>
      <c r="AA428" s="169" t="s">
        <v>39</v>
      </c>
      <c r="AB428" s="171"/>
      <c r="AC428" s="208" t="s">
        <v>1346</v>
      </c>
    </row>
    <row r="429" spans="1:29" ht="15.75" customHeight="1" x14ac:dyDescent="0.2">
      <c r="A429" s="174">
        <v>43355</v>
      </c>
      <c r="B429" s="175" t="s">
        <v>247</v>
      </c>
      <c r="C429" s="177" t="s">
        <v>667</v>
      </c>
      <c r="D429" s="179"/>
      <c r="E429" s="179"/>
      <c r="F429" s="170"/>
      <c r="G429" s="170"/>
      <c r="H429" s="169" t="s">
        <v>1194</v>
      </c>
      <c r="I429" s="180">
        <v>43360</v>
      </c>
      <c r="J429" s="87" t="s">
        <v>30</v>
      </c>
      <c r="L429" s="170"/>
      <c r="M429" s="169"/>
      <c r="N429" s="169"/>
      <c r="O429" s="170"/>
      <c r="P429" s="170"/>
      <c r="Q429" s="170"/>
      <c r="R429" s="170"/>
      <c r="S429" s="180">
        <v>43391</v>
      </c>
      <c r="T429" s="187"/>
      <c r="U429" s="170"/>
      <c r="V429" s="198">
        <v>2644.79</v>
      </c>
      <c r="W429" s="168"/>
      <c r="X429" s="169"/>
      <c r="Y429" s="204">
        <v>0</v>
      </c>
      <c r="Z429" s="201">
        <v>2644.79</v>
      </c>
      <c r="AA429" s="169" t="s">
        <v>39</v>
      </c>
      <c r="AB429" s="171"/>
      <c r="AC429" s="208" t="s">
        <v>1365</v>
      </c>
    </row>
    <row r="430" spans="1:29" ht="15.75" customHeight="1" x14ac:dyDescent="0.2">
      <c r="A430" s="174">
        <v>43363</v>
      </c>
      <c r="B430" s="175" t="s">
        <v>247</v>
      </c>
      <c r="C430" s="177" t="s">
        <v>668</v>
      </c>
      <c r="D430" s="179"/>
      <c r="E430" s="179"/>
      <c r="F430" s="170"/>
      <c r="G430" s="170"/>
      <c r="H430" s="169" t="s">
        <v>1195</v>
      </c>
      <c r="I430" s="180">
        <v>43424</v>
      </c>
      <c r="J430" s="87" t="s">
        <v>30</v>
      </c>
      <c r="L430" s="170"/>
      <c r="M430" s="169"/>
      <c r="N430" s="169"/>
      <c r="O430" s="170"/>
      <c r="P430" s="170"/>
      <c r="Q430" s="170"/>
      <c r="R430" s="170"/>
      <c r="S430" s="180">
        <v>43391</v>
      </c>
      <c r="T430" s="187"/>
      <c r="U430" s="170"/>
      <c r="V430" s="198">
        <v>2520</v>
      </c>
      <c r="W430" s="168"/>
      <c r="X430" s="169"/>
      <c r="Y430" s="204">
        <v>0</v>
      </c>
      <c r="Z430" s="201">
        <v>2520</v>
      </c>
      <c r="AA430" s="169" t="s">
        <v>39</v>
      </c>
      <c r="AB430" s="171"/>
      <c r="AC430" s="208" t="s">
        <v>1347</v>
      </c>
    </row>
    <row r="431" spans="1:29" ht="15.75" customHeight="1" x14ac:dyDescent="0.2">
      <c r="A431" s="174">
        <v>43313</v>
      </c>
      <c r="B431" s="175" t="s">
        <v>247</v>
      </c>
      <c r="C431" s="177" t="s">
        <v>669</v>
      </c>
      <c r="D431" s="179"/>
      <c r="E431" s="179"/>
      <c r="F431" s="170"/>
      <c r="G431" s="170"/>
      <c r="H431" s="169" t="s">
        <v>1196</v>
      </c>
      <c r="I431" s="180">
        <v>43333</v>
      </c>
      <c r="J431" s="87" t="s">
        <v>30</v>
      </c>
      <c r="L431" s="170"/>
      <c r="M431" s="169"/>
      <c r="N431" s="169"/>
      <c r="O431" s="170"/>
      <c r="P431" s="170"/>
      <c r="Q431" s="170"/>
      <c r="R431" s="170"/>
      <c r="S431" s="180">
        <v>43392</v>
      </c>
      <c r="T431" s="187"/>
      <c r="U431" s="170"/>
      <c r="V431" s="198">
        <v>2300.44</v>
      </c>
      <c r="W431" s="168"/>
      <c r="X431" s="169"/>
      <c r="Y431" s="204">
        <v>0</v>
      </c>
      <c r="Z431" s="201">
        <v>2300.44</v>
      </c>
      <c r="AA431" s="169" t="s">
        <v>39</v>
      </c>
      <c r="AB431" s="171"/>
      <c r="AC431" s="208" t="s">
        <v>1365</v>
      </c>
    </row>
    <row r="432" spans="1:29" ht="15.75" customHeight="1" x14ac:dyDescent="0.2">
      <c r="A432" s="174">
        <v>43349</v>
      </c>
      <c r="B432" s="177">
        <v>30190327</v>
      </c>
      <c r="C432" s="177" t="s">
        <v>670</v>
      </c>
      <c r="D432" s="179"/>
      <c r="E432" s="179"/>
      <c r="F432" s="170"/>
      <c r="G432" s="170"/>
      <c r="H432" s="169" t="s">
        <v>1197</v>
      </c>
      <c r="I432" s="180">
        <v>43349</v>
      </c>
      <c r="J432" s="87" t="s">
        <v>30</v>
      </c>
      <c r="L432" s="170"/>
      <c r="M432" s="169"/>
      <c r="N432" s="169"/>
      <c r="O432" s="170"/>
      <c r="P432" s="170"/>
      <c r="Q432" s="170"/>
      <c r="R432" s="170"/>
      <c r="S432" s="180">
        <v>43392</v>
      </c>
      <c r="T432" s="187"/>
      <c r="U432" s="170"/>
      <c r="V432" s="198">
        <v>1380.26</v>
      </c>
      <c r="W432" s="168"/>
      <c r="X432" s="169" t="s">
        <v>146</v>
      </c>
      <c r="Y432" s="204">
        <v>0</v>
      </c>
      <c r="Z432" s="201">
        <v>1380.26</v>
      </c>
      <c r="AA432" s="169" t="s">
        <v>39</v>
      </c>
      <c r="AB432" s="171"/>
      <c r="AC432" s="208" t="s">
        <v>1355</v>
      </c>
    </row>
    <row r="433" spans="1:29" ht="15.75" customHeight="1" x14ac:dyDescent="0.2">
      <c r="A433" s="174">
        <v>43378</v>
      </c>
      <c r="B433" s="175" t="s">
        <v>247</v>
      </c>
      <c r="C433" s="177" t="s">
        <v>671</v>
      </c>
      <c r="D433" s="179"/>
      <c r="E433" s="179"/>
      <c r="F433" s="170"/>
      <c r="G433" s="170"/>
      <c r="H433" s="169" t="s">
        <v>1198</v>
      </c>
      <c r="I433" s="180">
        <v>43379</v>
      </c>
      <c r="J433" s="87" t="s">
        <v>30</v>
      </c>
      <c r="L433" s="170"/>
      <c r="M433" s="169"/>
      <c r="N433" s="169"/>
      <c r="O433" s="170"/>
      <c r="P433" s="170"/>
      <c r="Q433" s="170"/>
      <c r="R433" s="170"/>
      <c r="S433" s="180">
        <v>43392</v>
      </c>
      <c r="T433" s="187"/>
      <c r="U433" s="170"/>
      <c r="V433" s="198">
        <v>2833.7</v>
      </c>
      <c r="W433" s="168"/>
      <c r="X433" s="169"/>
      <c r="Y433" s="204">
        <v>0</v>
      </c>
      <c r="Z433" s="201">
        <v>2833.7</v>
      </c>
      <c r="AA433" s="169" t="s">
        <v>39</v>
      </c>
      <c r="AB433" s="171"/>
      <c r="AC433" s="208" t="s">
        <v>1351</v>
      </c>
    </row>
    <row r="434" spans="1:29" ht="15.75" customHeight="1" x14ac:dyDescent="0.2">
      <c r="A434" s="174">
        <v>43392</v>
      </c>
      <c r="B434" s="177">
        <v>30365535</v>
      </c>
      <c r="C434" s="177" t="s">
        <v>1307</v>
      </c>
      <c r="D434" s="170"/>
      <c r="E434" s="170"/>
      <c r="F434" s="170"/>
      <c r="G434" s="170"/>
      <c r="H434" s="177" t="s">
        <v>1329</v>
      </c>
      <c r="I434" s="206">
        <v>43399</v>
      </c>
      <c r="J434" s="87" t="s">
        <v>30</v>
      </c>
      <c r="K434" s="170"/>
      <c r="L434" s="170"/>
      <c r="M434" s="169"/>
      <c r="N434" s="169"/>
      <c r="O434" s="170"/>
      <c r="P434" s="170"/>
      <c r="Q434" s="170"/>
      <c r="R434" s="170"/>
      <c r="S434" s="180">
        <v>43392</v>
      </c>
      <c r="T434" s="193"/>
      <c r="U434" s="170"/>
      <c r="V434" s="198">
        <v>2350</v>
      </c>
      <c r="W434" s="168"/>
      <c r="X434" s="169"/>
      <c r="Y434" s="204">
        <v>0</v>
      </c>
      <c r="Z434" s="201">
        <v>2350</v>
      </c>
      <c r="AA434" s="169" t="s">
        <v>39</v>
      </c>
      <c r="AB434" s="171"/>
      <c r="AC434" s="208" t="s">
        <v>1355</v>
      </c>
    </row>
    <row r="435" spans="1:29" ht="15.75" customHeight="1" x14ac:dyDescent="0.2">
      <c r="A435" s="174">
        <v>43377</v>
      </c>
      <c r="B435" s="175" t="s">
        <v>247</v>
      </c>
      <c r="C435" s="177" t="s">
        <v>672</v>
      </c>
      <c r="D435" s="179"/>
      <c r="E435" s="179"/>
      <c r="F435" s="170"/>
      <c r="G435" s="170"/>
      <c r="H435" s="169" t="s">
        <v>1199</v>
      </c>
      <c r="I435" s="180">
        <v>43382</v>
      </c>
      <c r="J435" s="87" t="s">
        <v>30</v>
      </c>
      <c r="L435" s="170"/>
      <c r="M435" s="169"/>
      <c r="N435" s="169"/>
      <c r="O435" s="170"/>
      <c r="P435" s="170"/>
      <c r="Q435" s="170"/>
      <c r="R435" s="170"/>
      <c r="S435" s="180">
        <v>43397</v>
      </c>
      <c r="T435" s="187"/>
      <c r="U435" s="170"/>
      <c r="V435" s="198">
        <v>2833.7</v>
      </c>
      <c r="W435" s="168"/>
      <c r="X435" s="169"/>
      <c r="Y435" s="204">
        <v>0</v>
      </c>
      <c r="Z435" s="201">
        <v>2833.7</v>
      </c>
      <c r="AA435" s="169" t="s">
        <v>39</v>
      </c>
      <c r="AB435" s="171"/>
      <c r="AC435" s="208" t="s">
        <v>1349</v>
      </c>
    </row>
    <row r="436" spans="1:29" ht="15.75" customHeight="1" x14ac:dyDescent="0.2">
      <c r="A436" s="174">
        <v>43254</v>
      </c>
      <c r="B436" s="175" t="s">
        <v>247</v>
      </c>
      <c r="C436" s="177" t="s">
        <v>673</v>
      </c>
      <c r="D436" s="179"/>
      <c r="E436" s="179"/>
      <c r="F436" s="170"/>
      <c r="G436" s="170"/>
      <c r="H436" s="169" t="s">
        <v>1200</v>
      </c>
      <c r="I436" s="180">
        <v>43385</v>
      </c>
      <c r="J436" s="87" t="s">
        <v>30</v>
      </c>
      <c r="L436" s="170"/>
      <c r="M436" s="169"/>
      <c r="N436" s="169"/>
      <c r="O436" s="170"/>
      <c r="P436" s="170"/>
      <c r="Q436" s="170"/>
      <c r="R436" s="170"/>
      <c r="S436" s="180">
        <v>43397</v>
      </c>
      <c r="T436" s="187"/>
      <c r="U436" s="170"/>
      <c r="V436" s="198">
        <v>748.2</v>
      </c>
      <c r="W436" s="168"/>
      <c r="X436" s="169"/>
      <c r="Y436" s="204">
        <v>0</v>
      </c>
      <c r="Z436" s="201">
        <v>748.2</v>
      </c>
      <c r="AA436" s="169" t="s">
        <v>39</v>
      </c>
      <c r="AB436" s="171"/>
      <c r="AC436" s="208" t="s">
        <v>1354</v>
      </c>
    </row>
    <row r="437" spans="1:29" ht="15.75" customHeight="1" x14ac:dyDescent="0.2">
      <c r="A437" s="174">
        <v>43368</v>
      </c>
      <c r="B437" s="175" t="s">
        <v>247</v>
      </c>
      <c r="C437" s="177" t="s">
        <v>674</v>
      </c>
      <c r="D437" s="179"/>
      <c r="E437" s="179"/>
      <c r="F437" s="170"/>
      <c r="G437" s="170"/>
      <c r="H437" s="169" t="s">
        <v>1201</v>
      </c>
      <c r="I437" s="180">
        <v>43419</v>
      </c>
      <c r="J437" s="87" t="s">
        <v>30</v>
      </c>
      <c r="L437" s="170"/>
      <c r="M437" s="169"/>
      <c r="N437" s="169"/>
      <c r="O437" s="170"/>
      <c r="P437" s="170"/>
      <c r="Q437" s="170"/>
      <c r="R437" s="170"/>
      <c r="S437" s="180">
        <v>43397</v>
      </c>
      <c r="T437" s="187"/>
      <c r="U437" s="170"/>
      <c r="V437" s="198">
        <v>2756.4</v>
      </c>
      <c r="W437" s="168"/>
      <c r="X437" s="169"/>
      <c r="Y437" s="204">
        <v>0</v>
      </c>
      <c r="Z437" s="201">
        <v>2756.4</v>
      </c>
      <c r="AA437" s="169" t="s">
        <v>39</v>
      </c>
      <c r="AB437" s="171"/>
      <c r="AC437" s="208" t="s">
        <v>1347</v>
      </c>
    </row>
    <row r="438" spans="1:29" ht="15.75" customHeight="1" x14ac:dyDescent="0.2">
      <c r="A438" s="174">
        <v>43300</v>
      </c>
      <c r="B438" s="175" t="s">
        <v>247</v>
      </c>
      <c r="C438" s="177" t="s">
        <v>675</v>
      </c>
      <c r="D438" s="179"/>
      <c r="E438" s="179"/>
      <c r="F438" s="170"/>
      <c r="G438" s="170"/>
      <c r="H438" s="169" t="s">
        <v>1202</v>
      </c>
      <c r="I438" s="180">
        <v>43305</v>
      </c>
      <c r="J438" s="87" t="s">
        <v>30</v>
      </c>
      <c r="L438" s="170"/>
      <c r="M438" s="169"/>
      <c r="N438" s="169"/>
      <c r="O438" s="170"/>
      <c r="P438" s="170"/>
      <c r="Q438" s="170"/>
      <c r="R438" s="170"/>
      <c r="S438" s="180">
        <v>43397</v>
      </c>
      <c r="T438" s="187"/>
      <c r="U438" s="170"/>
      <c r="V438" s="198">
        <v>3117.08</v>
      </c>
      <c r="W438" s="168"/>
      <c r="X438" s="169"/>
      <c r="Y438" s="204">
        <v>0</v>
      </c>
      <c r="Z438" s="201">
        <v>3117.08</v>
      </c>
      <c r="AA438" s="169" t="s">
        <v>39</v>
      </c>
      <c r="AB438" s="171"/>
      <c r="AC438" s="208" t="s">
        <v>1362</v>
      </c>
    </row>
    <row r="439" spans="1:29" ht="15.75" customHeight="1" x14ac:dyDescent="0.2">
      <c r="A439" s="174">
        <v>43376</v>
      </c>
      <c r="B439" s="175" t="s">
        <v>247</v>
      </c>
      <c r="C439" s="177" t="s">
        <v>676</v>
      </c>
      <c r="D439" s="179"/>
      <c r="E439" s="179"/>
      <c r="F439" s="170"/>
      <c r="G439" s="170"/>
      <c r="H439" s="169" t="s">
        <v>1203</v>
      </c>
      <c r="I439" s="180">
        <v>43377</v>
      </c>
      <c r="J439" s="87" t="s">
        <v>30</v>
      </c>
      <c r="L439" s="170"/>
      <c r="M439" s="169"/>
      <c r="N439" s="169"/>
      <c r="O439" s="170"/>
      <c r="P439" s="170"/>
      <c r="Q439" s="170"/>
      <c r="R439" s="170"/>
      <c r="S439" s="180">
        <v>43397</v>
      </c>
      <c r="T439" s="187"/>
      <c r="U439" s="170"/>
      <c r="V439" s="198">
        <v>2455.87</v>
      </c>
      <c r="W439" s="168"/>
      <c r="X439" s="169"/>
      <c r="Y439" s="204">
        <v>0</v>
      </c>
      <c r="Z439" s="201">
        <v>2455.87</v>
      </c>
      <c r="AA439" s="169" t="s">
        <v>39</v>
      </c>
      <c r="AB439" s="171"/>
      <c r="AC439" s="208" t="s">
        <v>1365</v>
      </c>
    </row>
    <row r="440" spans="1:29" ht="15.75" customHeight="1" x14ac:dyDescent="0.2">
      <c r="A440" s="174">
        <v>43380</v>
      </c>
      <c r="B440" s="175" t="s">
        <v>247</v>
      </c>
      <c r="C440" s="177" t="s">
        <v>677</v>
      </c>
      <c r="D440" s="179"/>
      <c r="E440" s="179"/>
      <c r="F440" s="170"/>
      <c r="G440" s="170"/>
      <c r="H440" s="169" t="s">
        <v>1204</v>
      </c>
      <c r="I440" s="180">
        <v>43390</v>
      </c>
      <c r="J440" s="87" t="s">
        <v>30</v>
      </c>
      <c r="L440" s="170"/>
      <c r="M440" s="169"/>
      <c r="N440" s="169"/>
      <c r="O440" s="170"/>
      <c r="P440" s="170"/>
      <c r="Q440" s="170"/>
      <c r="R440" s="170"/>
      <c r="S440" s="180">
        <v>43397</v>
      </c>
      <c r="T440" s="187"/>
      <c r="U440" s="170"/>
      <c r="V440" s="198">
        <v>2715.63</v>
      </c>
      <c r="W440" s="168"/>
      <c r="X440" s="169"/>
      <c r="Y440" s="204">
        <v>0</v>
      </c>
      <c r="Z440" s="201">
        <v>2715.63</v>
      </c>
      <c r="AA440" s="169" t="s">
        <v>39</v>
      </c>
      <c r="AB440" s="171"/>
      <c r="AC440" s="208" t="s">
        <v>1363</v>
      </c>
    </row>
    <row r="441" spans="1:29" ht="15.75" customHeight="1" x14ac:dyDescent="0.2">
      <c r="A441" s="174">
        <v>43383</v>
      </c>
      <c r="B441" s="175" t="s">
        <v>247</v>
      </c>
      <c r="C441" s="177" t="s">
        <v>678</v>
      </c>
      <c r="D441" s="183"/>
      <c r="E441" s="179"/>
      <c r="F441" s="170"/>
      <c r="G441" s="170"/>
      <c r="H441" s="169" t="s">
        <v>1205</v>
      </c>
      <c r="I441" s="180">
        <v>43398</v>
      </c>
      <c r="J441" s="87" t="s">
        <v>30</v>
      </c>
      <c r="L441" s="170"/>
      <c r="M441" s="169"/>
      <c r="N441" s="169"/>
      <c r="O441" s="170"/>
      <c r="P441" s="170"/>
      <c r="Q441" s="170"/>
      <c r="R441" s="170"/>
      <c r="S441" s="180">
        <v>43397</v>
      </c>
      <c r="T441" s="187"/>
      <c r="U441" s="170"/>
      <c r="V441" s="198">
        <v>1398</v>
      </c>
      <c r="W441" s="168"/>
      <c r="X441" s="87"/>
      <c r="Y441" s="204">
        <v>0</v>
      </c>
      <c r="Z441" s="201">
        <v>1398</v>
      </c>
      <c r="AA441" s="169" t="s">
        <v>39</v>
      </c>
      <c r="AB441" s="171"/>
      <c r="AC441" s="208" t="s">
        <v>1353</v>
      </c>
    </row>
    <row r="442" spans="1:29" ht="15.75" customHeight="1" x14ac:dyDescent="0.2">
      <c r="A442" s="174">
        <v>43399</v>
      </c>
      <c r="B442" s="177">
        <v>30462661</v>
      </c>
      <c r="C442" s="177" t="s">
        <v>1308</v>
      </c>
      <c r="D442" s="170"/>
      <c r="E442" s="170"/>
      <c r="F442" s="170"/>
      <c r="G442" s="170"/>
      <c r="H442" s="177" t="s">
        <v>1330</v>
      </c>
      <c r="I442" s="206">
        <v>43425</v>
      </c>
      <c r="J442" s="87" t="s">
        <v>30</v>
      </c>
      <c r="K442" s="170"/>
      <c r="L442" s="170"/>
      <c r="M442" s="169"/>
      <c r="N442" s="169"/>
      <c r="O442" s="170"/>
      <c r="P442" s="170"/>
      <c r="Q442" s="170"/>
      <c r="R442" s="170"/>
      <c r="S442" s="180">
        <v>43399</v>
      </c>
      <c r="T442" s="193"/>
      <c r="U442" s="170"/>
      <c r="V442" s="198">
        <v>1595</v>
      </c>
      <c r="W442" s="168"/>
      <c r="X442" s="169"/>
      <c r="Y442" s="204">
        <v>0</v>
      </c>
      <c r="Z442" s="201">
        <v>1595</v>
      </c>
      <c r="AA442" s="169" t="s">
        <v>39</v>
      </c>
      <c r="AB442" s="171"/>
      <c r="AC442" s="208" t="s">
        <v>1355</v>
      </c>
    </row>
    <row r="443" spans="1:29" ht="15.75" customHeight="1" x14ac:dyDescent="0.2">
      <c r="A443" s="174">
        <v>43388</v>
      </c>
      <c r="B443" s="175" t="s">
        <v>247</v>
      </c>
      <c r="C443" s="177" t="s">
        <v>679</v>
      </c>
      <c r="D443" s="179"/>
      <c r="E443" s="179"/>
      <c r="F443" s="170"/>
      <c r="G443" s="170"/>
      <c r="H443" s="169" t="s">
        <v>1206</v>
      </c>
      <c r="I443" s="180">
        <v>43388</v>
      </c>
      <c r="J443" s="87" t="s">
        <v>30</v>
      </c>
      <c r="L443" s="170"/>
      <c r="M443" s="169"/>
      <c r="N443" s="169"/>
      <c r="O443" s="170"/>
      <c r="P443" s="170"/>
      <c r="Q443" s="170"/>
      <c r="R443" s="170"/>
      <c r="S443" s="180">
        <v>43403</v>
      </c>
      <c r="T443" s="187"/>
      <c r="U443" s="170"/>
      <c r="V443" s="198">
        <v>3680.69</v>
      </c>
      <c r="W443" s="168"/>
      <c r="X443" s="169" t="s">
        <v>144</v>
      </c>
      <c r="Y443" s="204">
        <v>0</v>
      </c>
      <c r="Z443" s="201">
        <v>3680.69</v>
      </c>
      <c r="AA443" s="169" t="s">
        <v>39</v>
      </c>
      <c r="AB443" s="171"/>
      <c r="AC443" s="208" t="s">
        <v>1348</v>
      </c>
    </row>
    <row r="444" spans="1:29" ht="15.75" customHeight="1" x14ac:dyDescent="0.2">
      <c r="A444" s="174">
        <v>43396</v>
      </c>
      <c r="B444" s="176">
        <v>30425113</v>
      </c>
      <c r="C444" s="177" t="s">
        <v>680</v>
      </c>
      <c r="D444" s="179"/>
      <c r="E444" s="179"/>
      <c r="F444" s="170"/>
      <c r="G444" s="170"/>
      <c r="H444" s="169" t="s">
        <v>1207</v>
      </c>
      <c r="I444" s="180">
        <v>43417</v>
      </c>
      <c r="J444" s="87" t="s">
        <v>30</v>
      </c>
      <c r="L444" s="170"/>
      <c r="M444" s="169"/>
      <c r="N444" s="169"/>
      <c r="O444" s="170"/>
      <c r="P444" s="170"/>
      <c r="Q444" s="170"/>
      <c r="R444" s="170"/>
      <c r="S444" s="180">
        <v>43404</v>
      </c>
      <c r="T444" s="187"/>
      <c r="U444" s="170"/>
      <c r="V444" s="198">
        <v>1755</v>
      </c>
      <c r="W444" s="168"/>
      <c r="X444" s="169" t="s">
        <v>147</v>
      </c>
      <c r="Y444" s="204">
        <v>0</v>
      </c>
      <c r="Z444" s="201">
        <v>1755</v>
      </c>
      <c r="AA444" s="169" t="s">
        <v>39</v>
      </c>
      <c r="AB444" s="171"/>
      <c r="AC444" s="208" t="s">
        <v>1347</v>
      </c>
    </row>
    <row r="445" spans="1:29" ht="15.75" customHeight="1" x14ac:dyDescent="0.2">
      <c r="A445" s="174">
        <v>43313</v>
      </c>
      <c r="B445" s="175" t="s">
        <v>247</v>
      </c>
      <c r="C445" s="177" t="s">
        <v>681</v>
      </c>
      <c r="D445" s="179"/>
      <c r="E445" s="179"/>
      <c r="F445" s="170"/>
      <c r="G445" s="170"/>
      <c r="H445" s="169" t="s">
        <v>1208</v>
      </c>
      <c r="I445" s="180">
        <v>43332</v>
      </c>
      <c r="J445" s="87" t="s">
        <v>30</v>
      </c>
      <c r="L445" s="170"/>
      <c r="M445" s="169"/>
      <c r="N445" s="169"/>
      <c r="O445" s="170"/>
      <c r="P445" s="170"/>
      <c r="Q445" s="170"/>
      <c r="R445" s="170"/>
      <c r="S445" s="180">
        <v>43404</v>
      </c>
      <c r="T445" s="187"/>
      <c r="U445" s="170"/>
      <c r="V445" s="198">
        <v>2361.41</v>
      </c>
      <c r="W445" s="168"/>
      <c r="X445" s="169"/>
      <c r="Y445" s="204">
        <v>0</v>
      </c>
      <c r="Z445" s="201">
        <v>2361.41</v>
      </c>
      <c r="AA445" s="169" t="s">
        <v>39</v>
      </c>
      <c r="AB445" s="171"/>
      <c r="AC445" s="208" t="s">
        <v>1365</v>
      </c>
    </row>
    <row r="446" spans="1:29" ht="15.75" customHeight="1" x14ac:dyDescent="0.2">
      <c r="A446" s="174">
        <v>43347</v>
      </c>
      <c r="B446" s="175" t="s">
        <v>247</v>
      </c>
      <c r="C446" s="177" t="s">
        <v>682</v>
      </c>
      <c r="D446" s="179"/>
      <c r="E446" s="179"/>
      <c r="F446" s="170"/>
      <c r="G446" s="170"/>
      <c r="H446" s="169" t="s">
        <v>1209</v>
      </c>
      <c r="I446" s="180">
        <v>43347</v>
      </c>
      <c r="J446" s="87" t="s">
        <v>30</v>
      </c>
      <c r="L446" s="170"/>
      <c r="M446" s="169"/>
      <c r="N446" s="169"/>
      <c r="O446" s="170"/>
      <c r="P446" s="170"/>
      <c r="Q446" s="170"/>
      <c r="R446" s="170"/>
      <c r="S446" s="180">
        <v>43404</v>
      </c>
      <c r="T446" s="187"/>
      <c r="U446" s="170"/>
      <c r="V446" s="198">
        <v>3680.69</v>
      </c>
      <c r="W446" s="168"/>
      <c r="X446" s="169" t="s">
        <v>144</v>
      </c>
      <c r="Y446" s="204">
        <v>0</v>
      </c>
      <c r="Z446" s="201">
        <v>3680.69</v>
      </c>
      <c r="AA446" s="169" t="s">
        <v>39</v>
      </c>
      <c r="AB446" s="171"/>
      <c r="AC446" s="208" t="s">
        <v>1353</v>
      </c>
    </row>
    <row r="447" spans="1:29" ht="15.75" customHeight="1" x14ac:dyDescent="0.2">
      <c r="A447" s="174">
        <v>43385</v>
      </c>
      <c r="B447" s="175" t="s">
        <v>247</v>
      </c>
      <c r="C447" s="177" t="s">
        <v>683</v>
      </c>
      <c r="D447" s="179"/>
      <c r="E447" s="179"/>
      <c r="F447" s="170"/>
      <c r="G447" s="170"/>
      <c r="H447" s="169" t="s">
        <v>1210</v>
      </c>
      <c r="I447" s="180">
        <v>43374</v>
      </c>
      <c r="J447" s="87" t="s">
        <v>30</v>
      </c>
      <c r="L447" s="170"/>
      <c r="M447" s="169"/>
      <c r="N447" s="169"/>
      <c r="O447" s="170"/>
      <c r="P447" s="170"/>
      <c r="Q447" s="170"/>
      <c r="R447" s="170"/>
      <c r="S447" s="180">
        <v>43404</v>
      </c>
      <c r="T447" s="187"/>
      <c r="U447" s="170"/>
      <c r="V447" s="198">
        <v>2266.96</v>
      </c>
      <c r="W447" s="168"/>
      <c r="X447" s="169"/>
      <c r="Y447" s="204">
        <v>0</v>
      </c>
      <c r="Z447" s="201">
        <v>2266.96</v>
      </c>
      <c r="AA447" s="169" t="s">
        <v>39</v>
      </c>
      <c r="AB447" s="171"/>
      <c r="AC447" s="208" t="s">
        <v>1354</v>
      </c>
    </row>
    <row r="448" spans="1:29" ht="15.75" customHeight="1" x14ac:dyDescent="0.2">
      <c r="A448" s="174">
        <v>43351</v>
      </c>
      <c r="B448" s="175" t="s">
        <v>247</v>
      </c>
      <c r="C448" s="177" t="s">
        <v>684</v>
      </c>
      <c r="D448" s="179"/>
      <c r="E448" s="179"/>
      <c r="F448" s="170"/>
      <c r="G448" s="170"/>
      <c r="H448" s="169" t="s">
        <v>1211</v>
      </c>
      <c r="I448" s="180">
        <v>43353</v>
      </c>
      <c r="J448" s="87" t="s">
        <v>30</v>
      </c>
      <c r="L448" s="170"/>
      <c r="M448" s="169"/>
      <c r="N448" s="169"/>
      <c r="O448" s="170"/>
      <c r="P448" s="170"/>
      <c r="Q448" s="170"/>
      <c r="R448" s="170"/>
      <c r="S448" s="180">
        <v>43405</v>
      </c>
      <c r="T448" s="187"/>
      <c r="U448" s="170"/>
      <c r="V448" s="198">
        <v>2550</v>
      </c>
      <c r="W448" s="168"/>
      <c r="X448" s="189" t="s">
        <v>149</v>
      </c>
      <c r="Y448" s="204">
        <v>0</v>
      </c>
      <c r="Z448" s="201">
        <v>2550</v>
      </c>
      <c r="AA448" s="169" t="s">
        <v>39</v>
      </c>
      <c r="AB448" s="171"/>
      <c r="AC448" s="208" t="s">
        <v>1353</v>
      </c>
    </row>
    <row r="449" spans="1:29" ht="15.75" customHeight="1" x14ac:dyDescent="0.2">
      <c r="A449" s="174">
        <v>43396</v>
      </c>
      <c r="B449" s="175" t="s">
        <v>247</v>
      </c>
      <c r="C449" s="177" t="s">
        <v>685</v>
      </c>
      <c r="D449" s="179"/>
      <c r="E449" s="179"/>
      <c r="F449" s="170"/>
      <c r="G449" s="170"/>
      <c r="H449" s="169" t="s">
        <v>1212</v>
      </c>
      <c r="I449" s="180">
        <v>43405</v>
      </c>
      <c r="J449" s="87" t="s">
        <v>30</v>
      </c>
      <c r="L449" s="170"/>
      <c r="M449" s="169"/>
      <c r="N449" s="169"/>
      <c r="O449" s="170"/>
      <c r="P449" s="170"/>
      <c r="Q449" s="170"/>
      <c r="R449" s="170"/>
      <c r="S449" s="180">
        <v>43405</v>
      </c>
      <c r="T449" s="187"/>
      <c r="U449" s="170"/>
      <c r="V449" s="198">
        <v>2202.71</v>
      </c>
      <c r="W449" s="168"/>
      <c r="X449" s="169"/>
      <c r="Y449" s="204">
        <v>0</v>
      </c>
      <c r="Z449" s="201">
        <v>2202.71</v>
      </c>
      <c r="AA449" s="169" t="s">
        <v>39</v>
      </c>
      <c r="AB449" s="171"/>
      <c r="AC449" s="208" t="s">
        <v>1347</v>
      </c>
    </row>
    <row r="450" spans="1:29" ht="15.75" customHeight="1" x14ac:dyDescent="0.2">
      <c r="A450" s="174">
        <v>43353</v>
      </c>
      <c r="B450" s="175" t="s">
        <v>247</v>
      </c>
      <c r="C450" s="177" t="s">
        <v>686</v>
      </c>
      <c r="D450" s="179"/>
      <c r="E450" s="179"/>
      <c r="F450" s="170"/>
      <c r="G450" s="170"/>
      <c r="H450" s="169" t="s">
        <v>1213</v>
      </c>
      <c r="I450" s="180">
        <v>43434</v>
      </c>
      <c r="J450" s="87" t="s">
        <v>30</v>
      </c>
      <c r="L450" s="170"/>
      <c r="M450" s="169"/>
      <c r="N450" s="169"/>
      <c r="O450" s="170"/>
      <c r="P450" s="170"/>
      <c r="Q450" s="170"/>
      <c r="R450" s="170"/>
      <c r="S450" s="180">
        <v>43405</v>
      </c>
      <c r="T450" s="187"/>
      <c r="U450" s="170"/>
      <c r="V450" s="198">
        <v>2561.17</v>
      </c>
      <c r="W450" s="168"/>
      <c r="X450" s="169"/>
      <c r="Y450" s="204">
        <v>0</v>
      </c>
      <c r="Z450" s="201">
        <v>2561.17</v>
      </c>
      <c r="AA450" s="169" t="s">
        <v>39</v>
      </c>
      <c r="AB450" s="171"/>
      <c r="AC450" s="208" t="s">
        <v>1354</v>
      </c>
    </row>
    <row r="451" spans="1:29" ht="15.75" customHeight="1" x14ac:dyDescent="0.2">
      <c r="A451" s="174">
        <v>43388</v>
      </c>
      <c r="B451" s="175" t="s">
        <v>247</v>
      </c>
      <c r="C451" s="177" t="s">
        <v>687</v>
      </c>
      <c r="D451" s="179"/>
      <c r="E451" s="179"/>
      <c r="F451" s="170"/>
      <c r="G451" s="170"/>
      <c r="H451" s="169" t="s">
        <v>1214</v>
      </c>
      <c r="I451" s="180">
        <v>43395</v>
      </c>
      <c r="J451" s="87" t="s">
        <v>30</v>
      </c>
      <c r="L451" s="170"/>
      <c r="M451" s="169"/>
      <c r="N451" s="169"/>
      <c r="O451" s="170"/>
      <c r="P451" s="170"/>
      <c r="Q451" s="170"/>
      <c r="R451" s="170"/>
      <c r="S451" s="180">
        <v>43409</v>
      </c>
      <c r="T451" s="187"/>
      <c r="U451" s="170"/>
      <c r="V451" s="198">
        <v>1698</v>
      </c>
      <c r="W451" s="168"/>
      <c r="X451" s="169"/>
      <c r="Y451" s="204">
        <v>0</v>
      </c>
      <c r="Z451" s="201">
        <v>1698</v>
      </c>
      <c r="AA451" s="169" t="s">
        <v>39</v>
      </c>
      <c r="AB451" s="171"/>
      <c r="AC451" s="208" t="s">
        <v>1354</v>
      </c>
    </row>
    <row r="452" spans="1:29" ht="15.75" customHeight="1" x14ac:dyDescent="0.2">
      <c r="A452" s="174">
        <v>43237</v>
      </c>
      <c r="B452" s="175" t="s">
        <v>247</v>
      </c>
      <c r="C452" s="177" t="s">
        <v>688</v>
      </c>
      <c r="D452" s="179"/>
      <c r="E452" s="179"/>
      <c r="F452" s="170"/>
      <c r="G452" s="170"/>
      <c r="H452" s="169" t="s">
        <v>1215</v>
      </c>
      <c r="I452" s="180">
        <v>43239</v>
      </c>
      <c r="J452" s="87" t="s">
        <v>30</v>
      </c>
      <c r="L452" s="170"/>
      <c r="M452" s="169"/>
      <c r="N452" s="169"/>
      <c r="O452" s="170"/>
      <c r="P452" s="170"/>
      <c r="Q452" s="170"/>
      <c r="R452" s="170"/>
      <c r="S452" s="180">
        <v>43410</v>
      </c>
      <c r="T452" s="187"/>
      <c r="U452" s="170"/>
      <c r="V452" s="198">
        <v>1655.35</v>
      </c>
      <c r="W452" s="168"/>
      <c r="X452" s="169"/>
      <c r="Y452" s="204">
        <v>0</v>
      </c>
      <c r="Z452" s="201">
        <v>1655.35</v>
      </c>
      <c r="AA452" s="169" t="s">
        <v>39</v>
      </c>
      <c r="AB452" s="171"/>
      <c r="AC452" s="208" t="s">
        <v>1351</v>
      </c>
    </row>
    <row r="453" spans="1:29" ht="15.75" customHeight="1" x14ac:dyDescent="0.2">
      <c r="A453" s="174">
        <v>43389</v>
      </c>
      <c r="B453" s="175" t="s">
        <v>247</v>
      </c>
      <c r="C453" s="177" t="s">
        <v>689</v>
      </c>
      <c r="D453" s="179"/>
      <c r="E453" s="179"/>
      <c r="F453" s="170"/>
      <c r="G453" s="170"/>
      <c r="H453" s="169" t="s">
        <v>1216</v>
      </c>
      <c r="I453" s="180">
        <v>43399</v>
      </c>
      <c r="J453" s="87" t="s">
        <v>30</v>
      </c>
      <c r="L453" s="170"/>
      <c r="M453" s="169"/>
      <c r="N453" s="169"/>
      <c r="O453" s="170"/>
      <c r="P453" s="170"/>
      <c r="Q453" s="170"/>
      <c r="R453" s="170"/>
      <c r="S453" s="180">
        <v>43410</v>
      </c>
      <c r="T453" s="187"/>
      <c r="U453" s="170"/>
      <c r="V453" s="198">
        <v>2821.13</v>
      </c>
      <c r="W453" s="168"/>
      <c r="X453" s="169"/>
      <c r="Y453" s="204">
        <v>0</v>
      </c>
      <c r="Z453" s="201">
        <v>2821.13</v>
      </c>
      <c r="AA453" s="169" t="s">
        <v>39</v>
      </c>
      <c r="AB453" s="171"/>
      <c r="AC453" s="208" t="s">
        <v>1365</v>
      </c>
    </row>
    <row r="454" spans="1:29" ht="15.75" customHeight="1" x14ac:dyDescent="0.2">
      <c r="A454" s="174">
        <v>43370</v>
      </c>
      <c r="B454" s="175" t="s">
        <v>247</v>
      </c>
      <c r="C454" s="177" t="s">
        <v>690</v>
      </c>
      <c r="D454" s="179"/>
      <c r="E454" s="179"/>
      <c r="F454" s="170"/>
      <c r="G454" s="170"/>
      <c r="H454" s="169" t="s">
        <v>1217</v>
      </c>
      <c r="I454" s="180">
        <v>43389</v>
      </c>
      <c r="J454" s="87" t="s">
        <v>30</v>
      </c>
      <c r="L454" s="170"/>
      <c r="M454" s="169"/>
      <c r="N454" s="169"/>
      <c r="O454" s="170"/>
      <c r="P454" s="170"/>
      <c r="Q454" s="170"/>
      <c r="R454" s="170"/>
      <c r="S454" s="180">
        <v>43410</v>
      </c>
      <c r="T454" s="187"/>
      <c r="U454" s="170"/>
      <c r="V454" s="198">
        <v>1800</v>
      </c>
      <c r="W454" s="168"/>
      <c r="X454" s="169"/>
      <c r="Y454" s="204">
        <v>0</v>
      </c>
      <c r="Z454" s="201">
        <v>1800</v>
      </c>
      <c r="AA454" s="169" t="s">
        <v>39</v>
      </c>
      <c r="AB454" s="171"/>
      <c r="AC454" s="208" t="s">
        <v>1365</v>
      </c>
    </row>
    <row r="455" spans="1:29" ht="15.75" customHeight="1" x14ac:dyDescent="0.2">
      <c r="A455" s="174">
        <v>43385</v>
      </c>
      <c r="B455" s="175" t="s">
        <v>247</v>
      </c>
      <c r="C455" s="177" t="s">
        <v>691</v>
      </c>
      <c r="D455" s="179"/>
      <c r="E455" s="179"/>
      <c r="F455" s="170"/>
      <c r="G455" s="170"/>
      <c r="H455" s="169" t="s">
        <v>1218</v>
      </c>
      <c r="I455" s="180">
        <v>43385</v>
      </c>
      <c r="J455" s="87" t="s">
        <v>30</v>
      </c>
      <c r="L455" s="170"/>
      <c r="M455" s="169"/>
      <c r="N455" s="169"/>
      <c r="O455" s="170"/>
      <c r="P455" s="170"/>
      <c r="Q455" s="170"/>
      <c r="R455" s="170"/>
      <c r="S455" s="180">
        <v>43410</v>
      </c>
      <c r="T455" s="187"/>
      <c r="U455" s="170"/>
      <c r="V455" s="198">
        <v>2539.02</v>
      </c>
      <c r="W455" s="168"/>
      <c r="X455" s="169"/>
      <c r="Y455" s="204">
        <v>0</v>
      </c>
      <c r="Z455" s="201">
        <v>2539.02</v>
      </c>
      <c r="AA455" s="169" t="s">
        <v>39</v>
      </c>
      <c r="AB455" s="171"/>
      <c r="AC455" s="208" t="s">
        <v>1351</v>
      </c>
    </row>
    <row r="456" spans="1:29" ht="15.75" customHeight="1" x14ac:dyDescent="0.2">
      <c r="A456" s="174">
        <v>43382</v>
      </c>
      <c r="B456" s="175" t="s">
        <v>247</v>
      </c>
      <c r="C456" s="177" t="s">
        <v>692</v>
      </c>
      <c r="D456" s="179"/>
      <c r="E456" s="179"/>
      <c r="F456" s="170"/>
      <c r="G456" s="170"/>
      <c r="H456" s="169" t="s">
        <v>1219</v>
      </c>
      <c r="I456" s="180">
        <v>43382</v>
      </c>
      <c r="J456" s="87" t="s">
        <v>30</v>
      </c>
      <c r="L456" s="170"/>
      <c r="M456" s="169"/>
      <c r="N456" s="169"/>
      <c r="O456" s="170"/>
      <c r="P456" s="170"/>
      <c r="Q456" s="170"/>
      <c r="R456" s="170"/>
      <c r="S456" s="180">
        <v>43410</v>
      </c>
      <c r="T456" s="187"/>
      <c r="U456" s="170"/>
      <c r="V456" s="198">
        <v>1645.66</v>
      </c>
      <c r="W456" s="168"/>
      <c r="X456" s="169"/>
      <c r="Y456" s="204">
        <v>0</v>
      </c>
      <c r="Z456" s="201">
        <v>1645.66</v>
      </c>
      <c r="AA456" s="169" t="s">
        <v>39</v>
      </c>
      <c r="AB456" s="171"/>
      <c r="AC456" s="208" t="s">
        <v>1347</v>
      </c>
    </row>
    <row r="457" spans="1:29" ht="15.75" customHeight="1" x14ac:dyDescent="0.2">
      <c r="A457" s="174">
        <v>43362</v>
      </c>
      <c r="B457" s="175" t="s">
        <v>247</v>
      </c>
      <c r="C457" s="177" t="s">
        <v>693</v>
      </c>
      <c r="D457" s="179"/>
      <c r="E457" s="179"/>
      <c r="F457" s="170"/>
      <c r="G457" s="170"/>
      <c r="H457" s="169" t="s">
        <v>1220</v>
      </c>
      <c r="I457" s="180">
        <v>43370</v>
      </c>
      <c r="J457" s="87" t="s">
        <v>30</v>
      </c>
      <c r="L457" s="170"/>
      <c r="M457" s="169"/>
      <c r="N457" s="169"/>
      <c r="O457" s="170"/>
      <c r="P457" s="170"/>
      <c r="Q457" s="170"/>
      <c r="R457" s="170"/>
      <c r="S457" s="180">
        <v>43410</v>
      </c>
      <c r="T457" s="187"/>
      <c r="U457" s="170"/>
      <c r="V457" s="198">
        <v>2444.9699999999998</v>
      </c>
      <c r="W457" s="168"/>
      <c r="X457" s="87"/>
      <c r="Y457" s="204">
        <v>0</v>
      </c>
      <c r="Z457" s="201">
        <v>2444.9699999999998</v>
      </c>
      <c r="AA457" s="169" t="s">
        <v>39</v>
      </c>
      <c r="AB457" s="171"/>
      <c r="AC457" s="208" t="s">
        <v>1348</v>
      </c>
    </row>
    <row r="458" spans="1:29" ht="15.75" customHeight="1" x14ac:dyDescent="0.2">
      <c r="A458" s="174">
        <v>43411</v>
      </c>
      <c r="B458" s="177">
        <v>30422979</v>
      </c>
      <c r="C458" s="177" t="s">
        <v>1309</v>
      </c>
      <c r="D458" s="170"/>
      <c r="E458" s="170"/>
      <c r="F458" s="170"/>
      <c r="G458" s="170"/>
      <c r="H458" s="177" t="s">
        <v>1331</v>
      </c>
      <c r="I458" s="206">
        <v>43417</v>
      </c>
      <c r="J458" s="87" t="s">
        <v>30</v>
      </c>
      <c r="K458" s="170"/>
      <c r="L458" s="170"/>
      <c r="M458" s="169"/>
      <c r="N458" s="169"/>
      <c r="O458" s="170"/>
      <c r="P458" s="170"/>
      <c r="Q458" s="170"/>
      <c r="R458" s="170"/>
      <c r="S458" s="180">
        <v>43411</v>
      </c>
      <c r="T458" s="193"/>
      <c r="U458" s="170"/>
      <c r="V458" s="198">
        <v>2250</v>
      </c>
      <c r="W458" s="168"/>
      <c r="X458" s="87"/>
      <c r="Y458" s="204">
        <v>0</v>
      </c>
      <c r="Z458" s="201">
        <v>2250</v>
      </c>
      <c r="AA458" s="169" t="s">
        <v>39</v>
      </c>
      <c r="AB458" s="171"/>
      <c r="AC458" s="208" t="s">
        <v>1346</v>
      </c>
    </row>
    <row r="459" spans="1:29" ht="15.75" customHeight="1" x14ac:dyDescent="0.2">
      <c r="A459" s="174">
        <v>43360</v>
      </c>
      <c r="B459" s="175" t="s">
        <v>247</v>
      </c>
      <c r="C459" s="177" t="s">
        <v>694</v>
      </c>
      <c r="D459" s="183"/>
      <c r="E459" s="179"/>
      <c r="F459" s="170"/>
      <c r="G459" s="170"/>
      <c r="H459" s="169" t="s">
        <v>1221</v>
      </c>
      <c r="I459" s="180">
        <v>43439</v>
      </c>
      <c r="J459" s="87" t="s">
        <v>30</v>
      </c>
      <c r="L459" s="170"/>
      <c r="M459" s="169"/>
      <c r="N459" s="169"/>
      <c r="O459" s="170"/>
      <c r="P459" s="170"/>
      <c r="Q459" s="170"/>
      <c r="R459" s="170"/>
      <c r="S459" s="180">
        <v>43418</v>
      </c>
      <c r="T459" s="187"/>
      <c r="U459" s="170"/>
      <c r="V459" s="198">
        <v>3960</v>
      </c>
      <c r="W459" s="168"/>
      <c r="X459" s="169"/>
      <c r="Y459" s="204">
        <v>0</v>
      </c>
      <c r="Z459" s="201">
        <v>3960</v>
      </c>
      <c r="AA459" s="169" t="s">
        <v>39</v>
      </c>
      <c r="AB459" s="171"/>
      <c r="AC459" s="208" t="s">
        <v>1354</v>
      </c>
    </row>
    <row r="460" spans="1:29" ht="15.75" customHeight="1" x14ac:dyDescent="0.2">
      <c r="A460" s="174">
        <v>43409</v>
      </c>
      <c r="B460" s="175" t="s">
        <v>247</v>
      </c>
      <c r="C460" s="177" t="s">
        <v>695</v>
      </c>
      <c r="D460" s="179"/>
      <c r="E460" s="179"/>
      <c r="F460" s="170"/>
      <c r="G460" s="170"/>
      <c r="H460" s="169" t="s">
        <v>1222</v>
      </c>
      <c r="I460" s="180">
        <v>43489</v>
      </c>
      <c r="J460" s="87" t="s">
        <v>30</v>
      </c>
      <c r="L460" s="170"/>
      <c r="M460" s="169"/>
      <c r="N460" s="169"/>
      <c r="O460" s="170"/>
      <c r="P460" s="170"/>
      <c r="Q460" s="170"/>
      <c r="R460" s="170"/>
      <c r="S460" s="180">
        <v>43419</v>
      </c>
      <c r="T460" s="187"/>
      <c r="U460" s="170"/>
      <c r="V460" s="198">
        <v>901.5</v>
      </c>
      <c r="W460" s="168"/>
      <c r="X460" s="169" t="s">
        <v>150</v>
      </c>
      <c r="Y460" s="204">
        <v>0</v>
      </c>
      <c r="Z460" s="201">
        <v>901.5</v>
      </c>
      <c r="AA460" s="169" t="s">
        <v>39</v>
      </c>
      <c r="AB460" s="171"/>
      <c r="AC460" s="208" t="s">
        <v>1359</v>
      </c>
    </row>
    <row r="461" spans="1:29" ht="15.75" customHeight="1" x14ac:dyDescent="0.2">
      <c r="A461" s="174">
        <v>43412</v>
      </c>
      <c r="B461" s="175" t="s">
        <v>247</v>
      </c>
      <c r="C461" s="177" t="s">
        <v>696</v>
      </c>
      <c r="D461" s="183"/>
      <c r="E461" s="179"/>
      <c r="F461" s="170"/>
      <c r="G461" s="170"/>
      <c r="H461" s="169" t="s">
        <v>1223</v>
      </c>
      <c r="I461" s="180">
        <v>43489</v>
      </c>
      <c r="J461" s="87" t="s">
        <v>30</v>
      </c>
      <c r="L461" s="170"/>
      <c r="M461" s="169"/>
      <c r="N461" s="169"/>
      <c r="O461" s="170"/>
      <c r="P461" s="170"/>
      <c r="Q461" s="170"/>
      <c r="R461" s="170"/>
      <c r="S461" s="180">
        <v>43419</v>
      </c>
      <c r="T461" s="187"/>
      <c r="U461" s="170"/>
      <c r="V461" s="198">
        <v>1398</v>
      </c>
      <c r="W461" s="168"/>
      <c r="X461" s="169"/>
      <c r="Y461" s="204">
        <v>0</v>
      </c>
      <c r="Z461" s="201">
        <v>1398</v>
      </c>
      <c r="AA461" s="169" t="s">
        <v>39</v>
      </c>
      <c r="AB461" s="171"/>
      <c r="AC461" s="208" t="s">
        <v>1359</v>
      </c>
    </row>
    <row r="462" spans="1:29" ht="15.75" customHeight="1" x14ac:dyDescent="0.2">
      <c r="A462" s="174">
        <v>43368</v>
      </c>
      <c r="B462" s="175" t="s">
        <v>247</v>
      </c>
      <c r="C462" s="177" t="s">
        <v>697</v>
      </c>
      <c r="D462" s="179"/>
      <c r="E462" s="179"/>
      <c r="F462" s="170"/>
      <c r="G462" s="170"/>
      <c r="H462" s="169" t="s">
        <v>1224</v>
      </c>
      <c r="I462" s="180">
        <v>43396</v>
      </c>
      <c r="J462" s="87" t="s">
        <v>30</v>
      </c>
      <c r="L462" s="170"/>
      <c r="M462" s="169"/>
      <c r="N462" s="169"/>
      <c r="O462" s="170"/>
      <c r="P462" s="170"/>
      <c r="Q462" s="170"/>
      <c r="R462" s="170"/>
      <c r="S462" s="180">
        <v>43423</v>
      </c>
      <c r="T462" s="187"/>
      <c r="U462" s="170"/>
      <c r="V462" s="198">
        <v>2220</v>
      </c>
      <c r="W462" s="168"/>
      <c r="X462" s="169"/>
      <c r="Y462" s="204">
        <v>0</v>
      </c>
      <c r="Z462" s="201">
        <v>2220</v>
      </c>
      <c r="AA462" s="169" t="s">
        <v>39</v>
      </c>
      <c r="AB462" s="171"/>
      <c r="AC462" s="208" t="s">
        <v>1361</v>
      </c>
    </row>
    <row r="463" spans="1:29" ht="15.75" customHeight="1" x14ac:dyDescent="0.2">
      <c r="A463" s="174">
        <v>43371</v>
      </c>
      <c r="B463" s="175" t="s">
        <v>247</v>
      </c>
      <c r="C463" s="177" t="s">
        <v>698</v>
      </c>
      <c r="D463" s="179"/>
      <c r="E463" s="179"/>
      <c r="F463" s="170"/>
      <c r="G463" s="170"/>
      <c r="H463" s="169" t="s">
        <v>1225</v>
      </c>
      <c r="I463" s="180">
        <v>43395</v>
      </c>
      <c r="J463" s="87" t="s">
        <v>30</v>
      </c>
      <c r="L463" s="170"/>
      <c r="M463" s="169"/>
      <c r="N463" s="169"/>
      <c r="O463" s="170"/>
      <c r="P463" s="170"/>
      <c r="Q463" s="170"/>
      <c r="R463" s="170"/>
      <c r="S463" s="180">
        <v>43423</v>
      </c>
      <c r="T463" s="187"/>
      <c r="U463" s="170"/>
      <c r="V463" s="198">
        <v>2559.6</v>
      </c>
      <c r="W463" s="168"/>
      <c r="X463" s="169"/>
      <c r="Y463" s="204">
        <v>0</v>
      </c>
      <c r="Z463" s="201">
        <v>2559.6</v>
      </c>
      <c r="AA463" s="169" t="s">
        <v>39</v>
      </c>
      <c r="AB463" s="171"/>
      <c r="AC463" s="208" t="s">
        <v>1366</v>
      </c>
    </row>
    <row r="464" spans="1:29" ht="15.75" customHeight="1" x14ac:dyDescent="0.2">
      <c r="A464" s="174">
        <v>43380</v>
      </c>
      <c r="B464" s="175" t="s">
        <v>247</v>
      </c>
      <c r="C464" s="177" t="s">
        <v>699</v>
      </c>
      <c r="D464" s="179"/>
      <c r="E464" s="179"/>
      <c r="F464" s="170"/>
      <c r="G464" s="170"/>
      <c r="H464" s="169" t="s">
        <v>1226</v>
      </c>
      <c r="I464" s="180">
        <v>43384</v>
      </c>
      <c r="J464" s="87" t="s">
        <v>30</v>
      </c>
      <c r="L464" s="170"/>
      <c r="M464" s="169"/>
      <c r="N464" s="169"/>
      <c r="O464" s="170"/>
      <c r="P464" s="170"/>
      <c r="Q464" s="170"/>
      <c r="R464" s="170"/>
      <c r="S464" s="180">
        <v>43426</v>
      </c>
      <c r="T464" s="187"/>
      <c r="U464" s="170"/>
      <c r="V464" s="198">
        <v>3714.49</v>
      </c>
      <c r="W464" s="168"/>
      <c r="X464" s="169"/>
      <c r="Y464" s="204">
        <v>0</v>
      </c>
      <c r="Z464" s="201">
        <v>3714.49</v>
      </c>
      <c r="AA464" s="169" t="s">
        <v>39</v>
      </c>
      <c r="AB464" s="171"/>
      <c r="AC464" s="208" t="s">
        <v>1363</v>
      </c>
    </row>
    <row r="465" spans="1:29" ht="15.75" customHeight="1" x14ac:dyDescent="0.2">
      <c r="A465" s="174">
        <v>43390</v>
      </c>
      <c r="B465" s="175" t="s">
        <v>247</v>
      </c>
      <c r="C465" s="177" t="s">
        <v>700</v>
      </c>
      <c r="D465" s="179"/>
      <c r="E465" s="179"/>
      <c r="F465" s="170"/>
      <c r="G465" s="170"/>
      <c r="H465" s="169" t="s">
        <v>1227</v>
      </c>
      <c r="I465" s="180">
        <v>43434</v>
      </c>
      <c r="J465" s="87" t="s">
        <v>30</v>
      </c>
      <c r="L465" s="170"/>
      <c r="M465" s="169"/>
      <c r="N465" s="169"/>
      <c r="O465" s="170"/>
      <c r="P465" s="170"/>
      <c r="Q465" s="170"/>
      <c r="R465" s="170"/>
      <c r="S465" s="180">
        <v>43427</v>
      </c>
      <c r="T465" s="187"/>
      <c r="U465" s="170"/>
      <c r="V465" s="198">
        <v>1632</v>
      </c>
      <c r="W465" s="168"/>
      <c r="X465" s="189" t="s">
        <v>149</v>
      </c>
      <c r="Y465" s="204">
        <v>0</v>
      </c>
      <c r="Z465" s="201">
        <v>1632</v>
      </c>
      <c r="AA465" s="169" t="s">
        <v>39</v>
      </c>
      <c r="AB465" s="171"/>
      <c r="AC465" s="208" t="s">
        <v>1349</v>
      </c>
    </row>
    <row r="466" spans="1:29" ht="15.75" customHeight="1" x14ac:dyDescent="0.2">
      <c r="A466" s="174">
        <v>43381</v>
      </c>
      <c r="B466" s="175" t="s">
        <v>247</v>
      </c>
      <c r="C466" s="177" t="s">
        <v>701</v>
      </c>
      <c r="D466" s="179"/>
      <c r="E466" s="179"/>
      <c r="F466" s="170"/>
      <c r="G466" s="170"/>
      <c r="H466" s="169" t="s">
        <v>1228</v>
      </c>
      <c r="I466" s="180">
        <v>43444</v>
      </c>
      <c r="J466" s="87" t="s">
        <v>30</v>
      </c>
      <c r="L466" s="170"/>
      <c r="M466" s="169"/>
      <c r="N466" s="169"/>
      <c r="O466" s="170"/>
      <c r="P466" s="170"/>
      <c r="Q466" s="170"/>
      <c r="R466" s="170"/>
      <c r="S466" s="180">
        <v>43431</v>
      </c>
      <c r="T466" s="187"/>
      <c r="U466" s="170"/>
      <c r="V466" s="198">
        <v>2550</v>
      </c>
      <c r="W466" s="168"/>
      <c r="X466" s="189" t="s">
        <v>149</v>
      </c>
      <c r="Y466" s="204">
        <v>0</v>
      </c>
      <c r="Z466" s="201">
        <v>2550</v>
      </c>
      <c r="AA466" s="169" t="s">
        <v>39</v>
      </c>
      <c r="AB466" s="171"/>
      <c r="AC466" s="208" t="s">
        <v>1352</v>
      </c>
    </row>
    <row r="467" spans="1:29" ht="15.75" customHeight="1" x14ac:dyDescent="0.2">
      <c r="A467" s="174">
        <v>43405</v>
      </c>
      <c r="B467" s="175" t="s">
        <v>247</v>
      </c>
      <c r="C467" s="177" t="s">
        <v>702</v>
      </c>
      <c r="D467" s="179"/>
      <c r="E467" s="179"/>
      <c r="F467" s="170"/>
      <c r="G467" s="170"/>
      <c r="H467" s="169" t="s">
        <v>1229</v>
      </c>
      <c r="I467" s="180">
        <v>43418</v>
      </c>
      <c r="J467" s="87" t="s">
        <v>30</v>
      </c>
      <c r="L467" s="170"/>
      <c r="M467" s="169"/>
      <c r="N467" s="169"/>
      <c r="O467" s="170"/>
      <c r="P467" s="170"/>
      <c r="Q467" s="170"/>
      <c r="R467" s="170"/>
      <c r="S467" s="180">
        <v>43432</v>
      </c>
      <c r="T467" s="187"/>
      <c r="U467" s="170"/>
      <c r="V467" s="198">
        <v>3032.72</v>
      </c>
      <c r="W467" s="168"/>
      <c r="X467" s="169"/>
      <c r="Y467" s="204">
        <v>0</v>
      </c>
      <c r="Z467" s="201">
        <v>3032.72</v>
      </c>
      <c r="AA467" s="169" t="s">
        <v>39</v>
      </c>
      <c r="AB467" s="171"/>
      <c r="AC467" s="208" t="s">
        <v>1351</v>
      </c>
    </row>
    <row r="468" spans="1:29" ht="15.75" customHeight="1" x14ac:dyDescent="0.2">
      <c r="A468" s="174">
        <v>43404</v>
      </c>
      <c r="B468" s="175" t="s">
        <v>247</v>
      </c>
      <c r="C468" s="177" t="s">
        <v>703</v>
      </c>
      <c r="D468" s="183"/>
      <c r="E468" s="179"/>
      <c r="F468" s="170"/>
      <c r="G468" s="170"/>
      <c r="H468" s="169" t="s">
        <v>1230</v>
      </c>
      <c r="I468" s="180">
        <v>43444</v>
      </c>
      <c r="J468" s="87" t="s">
        <v>30</v>
      </c>
      <c r="L468" s="170"/>
      <c r="M468" s="169"/>
      <c r="N468" s="169"/>
      <c r="O468" s="170"/>
      <c r="P468" s="170"/>
      <c r="Q468" s="170"/>
      <c r="R468" s="170"/>
      <c r="S468" s="180">
        <v>43432</v>
      </c>
      <c r="T468" s="187"/>
      <c r="U468" s="170"/>
      <c r="V468" s="198">
        <v>2208</v>
      </c>
      <c r="W468" s="168"/>
      <c r="X468" s="169"/>
      <c r="Y468" s="204">
        <v>0</v>
      </c>
      <c r="Z468" s="201">
        <v>2208</v>
      </c>
      <c r="AA468" s="169" t="s">
        <v>39</v>
      </c>
      <c r="AB468" s="171"/>
      <c r="AC468" s="208" t="s">
        <v>1361</v>
      </c>
    </row>
    <row r="469" spans="1:29" ht="15.75" customHeight="1" x14ac:dyDescent="0.2">
      <c r="A469" s="174">
        <v>43321</v>
      </c>
      <c r="B469" s="175" t="s">
        <v>247</v>
      </c>
      <c r="C469" s="177" t="s">
        <v>704</v>
      </c>
      <c r="D469" s="179"/>
      <c r="E469" s="179"/>
      <c r="F469" s="170"/>
      <c r="G469" s="170"/>
      <c r="H469" s="169" t="s">
        <v>1231</v>
      </c>
      <c r="I469" s="180">
        <v>43355</v>
      </c>
      <c r="J469" s="87" t="s">
        <v>30</v>
      </c>
      <c r="L469" s="170"/>
      <c r="M469" s="169"/>
      <c r="N469" s="169"/>
      <c r="O469" s="170"/>
      <c r="P469" s="170"/>
      <c r="Q469" s="170"/>
      <c r="R469" s="170"/>
      <c r="S469" s="180">
        <v>43434</v>
      </c>
      <c r="T469" s="187"/>
      <c r="U469" s="170"/>
      <c r="V469" s="198">
        <v>200</v>
      </c>
      <c r="W469" s="168"/>
      <c r="X469" s="189" t="s">
        <v>153</v>
      </c>
      <c r="Y469" s="204">
        <v>0</v>
      </c>
      <c r="Z469" s="201">
        <v>200</v>
      </c>
      <c r="AA469" s="169" t="s">
        <v>39</v>
      </c>
      <c r="AB469" s="171"/>
      <c r="AC469" s="208" t="s">
        <v>1351</v>
      </c>
    </row>
    <row r="470" spans="1:29" ht="15.75" customHeight="1" x14ac:dyDescent="0.2">
      <c r="A470" s="174">
        <v>43423</v>
      </c>
      <c r="B470" s="177">
        <v>30618857</v>
      </c>
      <c r="C470" s="177" t="s">
        <v>705</v>
      </c>
      <c r="D470" s="179"/>
      <c r="E470" s="179"/>
      <c r="F470" s="170"/>
      <c r="G470" s="170"/>
      <c r="H470" s="169" t="s">
        <v>1232</v>
      </c>
      <c r="I470" s="180">
        <v>43448</v>
      </c>
      <c r="J470" s="87" t="s">
        <v>30</v>
      </c>
      <c r="L470" s="170"/>
      <c r="M470" s="169"/>
      <c r="N470" s="169"/>
      <c r="O470" s="170"/>
      <c r="P470" s="170"/>
      <c r="Q470" s="170"/>
      <c r="R470" s="170"/>
      <c r="S470" s="180">
        <v>43437</v>
      </c>
      <c r="T470" s="187"/>
      <c r="U470" s="170"/>
      <c r="V470" s="198">
        <v>2107.69</v>
      </c>
      <c r="W470" s="168"/>
      <c r="X470" s="169" t="s">
        <v>146</v>
      </c>
      <c r="Y470" s="204">
        <v>0</v>
      </c>
      <c r="Z470" s="201">
        <v>2107.69</v>
      </c>
      <c r="AA470" s="169" t="s">
        <v>39</v>
      </c>
      <c r="AB470" s="171"/>
      <c r="AC470" s="208" t="s">
        <v>1347</v>
      </c>
    </row>
    <row r="471" spans="1:29" ht="15.75" customHeight="1" x14ac:dyDescent="0.2">
      <c r="A471" s="174">
        <v>43409</v>
      </c>
      <c r="B471" s="175" t="s">
        <v>247</v>
      </c>
      <c r="C471" s="177" t="s">
        <v>706</v>
      </c>
      <c r="D471" s="179"/>
      <c r="E471" s="179"/>
      <c r="F471" s="170"/>
      <c r="G471" s="170"/>
      <c r="H471" s="169" t="s">
        <v>1233</v>
      </c>
      <c r="I471" s="180">
        <v>43424</v>
      </c>
      <c r="J471" s="87" t="s">
        <v>30</v>
      </c>
      <c r="L471" s="170"/>
      <c r="M471" s="169"/>
      <c r="N471" s="169"/>
      <c r="O471" s="170"/>
      <c r="P471" s="170"/>
      <c r="Q471" s="170"/>
      <c r="R471" s="170"/>
      <c r="S471" s="180">
        <v>43438</v>
      </c>
      <c r="T471" s="187"/>
      <c r="U471" s="170"/>
      <c r="V471" s="198">
        <v>1704</v>
      </c>
      <c r="W471" s="168"/>
      <c r="X471" s="169"/>
      <c r="Y471" s="204">
        <v>0</v>
      </c>
      <c r="Z471" s="201">
        <v>1704</v>
      </c>
      <c r="AA471" s="169" t="s">
        <v>39</v>
      </c>
      <c r="AB471" s="171"/>
      <c r="AC471" s="208" t="s">
        <v>1355</v>
      </c>
    </row>
    <row r="472" spans="1:29" ht="15.75" customHeight="1" x14ac:dyDescent="0.2">
      <c r="A472" s="174">
        <v>43438</v>
      </c>
      <c r="B472" s="177">
        <v>30532143</v>
      </c>
      <c r="C472" s="177" t="s">
        <v>1310</v>
      </c>
      <c r="D472" s="170"/>
      <c r="E472" s="170"/>
      <c r="F472" s="170"/>
      <c r="G472" s="170"/>
      <c r="H472" s="177" t="s">
        <v>1332</v>
      </c>
      <c r="I472" s="206">
        <v>43444</v>
      </c>
      <c r="J472" s="87" t="s">
        <v>30</v>
      </c>
      <c r="K472" s="170"/>
      <c r="L472" s="170"/>
      <c r="M472" s="169"/>
      <c r="N472" s="169"/>
      <c r="O472" s="170"/>
      <c r="P472" s="170"/>
      <c r="Q472" s="170"/>
      <c r="R472" s="170"/>
      <c r="S472" s="180">
        <v>43438</v>
      </c>
      <c r="T472" s="193"/>
      <c r="U472" s="170"/>
      <c r="V472" s="198">
        <v>2250</v>
      </c>
      <c r="W472" s="168"/>
      <c r="X472" s="169"/>
      <c r="Y472" s="204">
        <v>0</v>
      </c>
      <c r="Z472" s="201">
        <v>2250</v>
      </c>
      <c r="AA472" s="169" t="s">
        <v>39</v>
      </c>
      <c r="AB472" s="171"/>
      <c r="AC472" s="208" t="s">
        <v>1346</v>
      </c>
    </row>
    <row r="473" spans="1:29" ht="15.75" customHeight="1" x14ac:dyDescent="0.2">
      <c r="A473" s="174">
        <v>43288</v>
      </c>
      <c r="B473" s="175" t="s">
        <v>247</v>
      </c>
      <c r="C473" s="177" t="s">
        <v>707</v>
      </c>
      <c r="D473" s="179"/>
      <c r="E473" s="179"/>
      <c r="F473" s="170"/>
      <c r="G473" s="170"/>
      <c r="H473" s="169" t="s">
        <v>1234</v>
      </c>
      <c r="I473" s="180">
        <v>43325</v>
      </c>
      <c r="J473" s="87" t="s">
        <v>30</v>
      </c>
      <c r="L473" s="170"/>
      <c r="M473" s="169"/>
      <c r="N473" s="169"/>
      <c r="O473" s="170"/>
      <c r="P473" s="170"/>
      <c r="Q473" s="170"/>
      <c r="R473" s="170"/>
      <c r="S473" s="180">
        <v>43439</v>
      </c>
      <c r="T473" s="187"/>
      <c r="U473" s="170"/>
      <c r="V473" s="198">
        <v>901.5</v>
      </c>
      <c r="W473" s="168"/>
      <c r="X473" s="169" t="s">
        <v>150</v>
      </c>
      <c r="Y473" s="204">
        <v>0</v>
      </c>
      <c r="Z473" s="201">
        <v>901.5</v>
      </c>
      <c r="AA473" s="169" t="s">
        <v>39</v>
      </c>
      <c r="AB473" s="171"/>
      <c r="AC473" s="208" t="s">
        <v>1360</v>
      </c>
    </row>
    <row r="474" spans="1:29" ht="15.75" customHeight="1" x14ac:dyDescent="0.2">
      <c r="A474" s="174">
        <v>43319</v>
      </c>
      <c r="B474" s="175" t="s">
        <v>247</v>
      </c>
      <c r="C474" s="184" t="s">
        <v>708</v>
      </c>
      <c r="D474" s="179" t="s">
        <v>773</v>
      </c>
      <c r="E474" s="179" t="s">
        <v>774</v>
      </c>
      <c r="F474" s="170" t="s">
        <v>708</v>
      </c>
      <c r="G474" s="170" t="s">
        <v>185</v>
      </c>
      <c r="H474" s="169" t="s">
        <v>1235</v>
      </c>
      <c r="I474" s="180">
        <v>43313</v>
      </c>
      <c r="J474" s="87" t="s">
        <v>30</v>
      </c>
      <c r="L474" s="170"/>
      <c r="M474" s="169"/>
      <c r="N474" s="169"/>
      <c r="O474" s="170"/>
      <c r="P474" s="170"/>
      <c r="Q474" s="170"/>
      <c r="R474" s="170"/>
      <c r="S474" s="180">
        <v>43439</v>
      </c>
      <c r="T474" s="187"/>
      <c r="U474" s="170"/>
      <c r="V474" s="198">
        <v>872.48</v>
      </c>
      <c r="W474" s="168"/>
      <c r="X474" s="169"/>
      <c r="Y474" s="204">
        <v>0</v>
      </c>
      <c r="Z474" s="201">
        <v>872.48</v>
      </c>
      <c r="AA474" s="169" t="s">
        <v>39</v>
      </c>
      <c r="AB474" s="171"/>
      <c r="AC474" s="208" t="s">
        <v>1346</v>
      </c>
    </row>
    <row r="475" spans="1:29" ht="15.75" customHeight="1" x14ac:dyDescent="0.2">
      <c r="A475" s="174">
        <v>43329</v>
      </c>
      <c r="B475" s="177">
        <v>30333302</v>
      </c>
      <c r="C475" s="177" t="s">
        <v>709</v>
      </c>
      <c r="D475" s="179"/>
      <c r="E475" s="179"/>
      <c r="F475" s="170"/>
      <c r="G475" s="170"/>
      <c r="H475" s="169" t="s">
        <v>1236</v>
      </c>
      <c r="I475" s="180">
        <v>43391</v>
      </c>
      <c r="J475" s="87" t="s">
        <v>30</v>
      </c>
      <c r="L475" s="170"/>
      <c r="M475" s="169"/>
      <c r="N475" s="169"/>
      <c r="O475" s="170"/>
      <c r="P475" s="170"/>
      <c r="Q475" s="170"/>
      <c r="R475" s="170"/>
      <c r="S475" s="180">
        <v>43439</v>
      </c>
      <c r="T475" s="187"/>
      <c r="U475" s="170"/>
      <c r="V475" s="198">
        <v>2757.26</v>
      </c>
      <c r="W475" s="168"/>
      <c r="X475" s="169"/>
      <c r="Y475" s="204">
        <v>0</v>
      </c>
      <c r="Z475" s="201">
        <v>2757.26</v>
      </c>
      <c r="AA475" s="169" t="s">
        <v>39</v>
      </c>
      <c r="AB475" s="171"/>
      <c r="AC475" s="208" t="s">
        <v>1347</v>
      </c>
    </row>
    <row r="476" spans="1:29" ht="15.75" customHeight="1" x14ac:dyDescent="0.2">
      <c r="A476" s="174">
        <v>43342</v>
      </c>
      <c r="B476" s="177">
        <v>30333309</v>
      </c>
      <c r="C476" s="177" t="s">
        <v>710</v>
      </c>
      <c r="D476" s="179"/>
      <c r="E476" s="179"/>
      <c r="F476" s="170"/>
      <c r="G476" s="170"/>
      <c r="H476" s="169" t="s">
        <v>1237</v>
      </c>
      <c r="I476" s="180">
        <v>43391</v>
      </c>
      <c r="J476" s="87" t="s">
        <v>30</v>
      </c>
      <c r="L476" s="170"/>
      <c r="M476" s="169"/>
      <c r="N476" s="169"/>
      <c r="O476" s="170"/>
      <c r="P476" s="170"/>
      <c r="Q476" s="170"/>
      <c r="R476" s="170"/>
      <c r="S476" s="180">
        <v>43439</v>
      </c>
      <c r="T476" s="187"/>
      <c r="U476" s="170"/>
      <c r="V476" s="198">
        <v>2768.56</v>
      </c>
      <c r="W476" s="168"/>
      <c r="X476" s="169"/>
      <c r="Y476" s="204">
        <v>0</v>
      </c>
      <c r="Z476" s="201">
        <v>2768.56</v>
      </c>
      <c r="AA476" s="169" t="s">
        <v>39</v>
      </c>
      <c r="AB476" s="171"/>
      <c r="AC476" s="208" t="s">
        <v>1347</v>
      </c>
    </row>
    <row r="477" spans="1:29" ht="15.75" customHeight="1" x14ac:dyDescent="0.2">
      <c r="A477" s="174">
        <v>43371</v>
      </c>
      <c r="B477" s="175" t="s">
        <v>247</v>
      </c>
      <c r="C477" s="177" t="s">
        <v>711</v>
      </c>
      <c r="D477" s="179"/>
      <c r="E477" s="179"/>
      <c r="F477" s="170"/>
      <c r="G477" s="170"/>
      <c r="H477" s="169" t="s">
        <v>1238</v>
      </c>
      <c r="I477" s="180">
        <v>43398</v>
      </c>
      <c r="J477" s="87" t="s">
        <v>30</v>
      </c>
      <c r="L477" s="170"/>
      <c r="M477" s="169"/>
      <c r="N477" s="169"/>
      <c r="O477" s="170"/>
      <c r="P477" s="170"/>
      <c r="Q477" s="170"/>
      <c r="R477" s="170"/>
      <c r="S477" s="180">
        <v>43439</v>
      </c>
      <c r="T477" s="187"/>
      <c r="U477" s="170"/>
      <c r="V477" s="198">
        <v>1604.68</v>
      </c>
      <c r="W477" s="168"/>
      <c r="X477" s="169"/>
      <c r="Y477" s="204">
        <v>0</v>
      </c>
      <c r="Z477" s="201">
        <v>1604.68</v>
      </c>
      <c r="AA477" s="169" t="s">
        <v>39</v>
      </c>
      <c r="AB477" s="171"/>
      <c r="AC477" s="208" t="s">
        <v>1354</v>
      </c>
    </row>
    <row r="478" spans="1:29" ht="15.75" customHeight="1" x14ac:dyDescent="0.2">
      <c r="A478" s="174">
        <v>43368</v>
      </c>
      <c r="B478" s="175" t="s">
        <v>247</v>
      </c>
      <c r="C478" s="177" t="s">
        <v>712</v>
      </c>
      <c r="D478" s="179"/>
      <c r="E478" s="179"/>
      <c r="F478" s="170"/>
      <c r="G478" s="170"/>
      <c r="H478" s="169" t="s">
        <v>1239</v>
      </c>
      <c r="I478" s="180">
        <v>43384</v>
      </c>
      <c r="J478" s="87" t="s">
        <v>30</v>
      </c>
      <c r="L478" s="170"/>
      <c r="M478" s="169"/>
      <c r="N478" s="169"/>
      <c r="O478" s="170"/>
      <c r="P478" s="170"/>
      <c r="Q478" s="170"/>
      <c r="R478" s="170"/>
      <c r="S478" s="180">
        <v>43439</v>
      </c>
      <c r="T478" s="187"/>
      <c r="U478" s="170"/>
      <c r="V478" s="198">
        <v>1623.19</v>
      </c>
      <c r="W478" s="168"/>
      <c r="X478" s="169"/>
      <c r="Y478" s="204">
        <v>0</v>
      </c>
      <c r="Z478" s="201">
        <v>1623.19</v>
      </c>
      <c r="AA478" s="169" t="s">
        <v>39</v>
      </c>
      <c r="AB478" s="171"/>
      <c r="AC478" s="208" t="s">
        <v>1351</v>
      </c>
    </row>
    <row r="479" spans="1:29" ht="15.75" customHeight="1" x14ac:dyDescent="0.2">
      <c r="A479" s="174">
        <v>43354</v>
      </c>
      <c r="B479" s="175" t="s">
        <v>247</v>
      </c>
      <c r="C479" s="177" t="s">
        <v>713</v>
      </c>
      <c r="D479" s="179"/>
      <c r="E479" s="179"/>
      <c r="F479" s="170"/>
      <c r="G479" s="170"/>
      <c r="H479" s="169" t="s">
        <v>1240</v>
      </c>
      <c r="I479" s="180">
        <v>43375</v>
      </c>
      <c r="J479" s="87" t="s">
        <v>30</v>
      </c>
      <c r="L479" s="170"/>
      <c r="M479" s="169"/>
      <c r="N479" s="169"/>
      <c r="O479" s="170"/>
      <c r="P479" s="170"/>
      <c r="Q479" s="170"/>
      <c r="R479" s="170"/>
      <c r="S479" s="180">
        <v>43439</v>
      </c>
      <c r="T479" s="187"/>
      <c r="U479" s="170"/>
      <c r="V479" s="198">
        <v>2353.81</v>
      </c>
      <c r="W479" s="168"/>
      <c r="X479" s="189"/>
      <c r="Y479" s="204">
        <v>0</v>
      </c>
      <c r="Z479" s="201">
        <v>2353.81</v>
      </c>
      <c r="AA479" s="169" t="s">
        <v>39</v>
      </c>
      <c r="AB479" s="171"/>
      <c r="AC479" s="208" t="s">
        <v>1349</v>
      </c>
    </row>
    <row r="480" spans="1:29" ht="15.75" customHeight="1" x14ac:dyDescent="0.2">
      <c r="A480" s="174">
        <v>43374</v>
      </c>
      <c r="B480" s="176">
        <v>30554141</v>
      </c>
      <c r="C480" s="177" t="s">
        <v>714</v>
      </c>
      <c r="D480" s="179"/>
      <c r="E480" s="179"/>
      <c r="F480" s="170"/>
      <c r="G480" s="170"/>
      <c r="H480" s="169" t="s">
        <v>1241</v>
      </c>
      <c r="I480" s="180">
        <v>43449</v>
      </c>
      <c r="J480" s="87" t="s">
        <v>30</v>
      </c>
      <c r="L480" s="170"/>
      <c r="M480" s="169"/>
      <c r="N480" s="169"/>
      <c r="O480" s="170"/>
      <c r="P480" s="170"/>
      <c r="Q480" s="170"/>
      <c r="R480" s="170"/>
      <c r="S480" s="180">
        <v>43440</v>
      </c>
      <c r="T480" s="187"/>
      <c r="U480" s="170"/>
      <c r="V480" s="198">
        <v>1755</v>
      </c>
      <c r="W480" s="168"/>
      <c r="X480" s="169" t="s">
        <v>147</v>
      </c>
      <c r="Y480" s="204">
        <v>0</v>
      </c>
      <c r="Z480" s="201">
        <v>1755</v>
      </c>
      <c r="AA480" s="169" t="s">
        <v>39</v>
      </c>
      <c r="AB480" s="171"/>
      <c r="AC480" s="208" t="s">
        <v>1364</v>
      </c>
    </row>
    <row r="481" spans="1:29" ht="15.75" customHeight="1" x14ac:dyDescent="0.2">
      <c r="A481" s="174">
        <v>43082</v>
      </c>
      <c r="B481" s="175" t="s">
        <v>247</v>
      </c>
      <c r="C481" s="177" t="s">
        <v>715</v>
      </c>
      <c r="D481" s="179"/>
      <c r="E481" s="179"/>
      <c r="F481" s="170"/>
      <c r="G481" s="170"/>
      <c r="H481" s="169" t="s">
        <v>1242</v>
      </c>
      <c r="I481" s="180">
        <v>43453</v>
      </c>
      <c r="J481" s="87" t="s">
        <v>30</v>
      </c>
      <c r="L481" s="170"/>
      <c r="M481" s="169"/>
      <c r="N481" s="169"/>
      <c r="O481" s="170"/>
      <c r="P481" s="170"/>
      <c r="Q481" s="170"/>
      <c r="R481" s="170"/>
      <c r="S481" s="180">
        <v>43445</v>
      </c>
      <c r="T481" s="187"/>
      <c r="U481" s="170"/>
      <c r="V481" s="198">
        <v>2993.34</v>
      </c>
      <c r="W481" s="168"/>
      <c r="X481" s="169"/>
      <c r="Y481" s="204">
        <v>0</v>
      </c>
      <c r="Z481" s="201">
        <v>2993.34</v>
      </c>
      <c r="AA481" s="169" t="s">
        <v>39</v>
      </c>
      <c r="AB481" s="192"/>
      <c r="AC481" s="208" t="s">
        <v>1349</v>
      </c>
    </row>
    <row r="482" spans="1:29" ht="15.75" customHeight="1" x14ac:dyDescent="0.2">
      <c r="A482" s="174">
        <v>43414</v>
      </c>
      <c r="B482" s="175" t="s">
        <v>247</v>
      </c>
      <c r="C482" s="177" t="s">
        <v>716</v>
      </c>
      <c r="D482" s="179"/>
      <c r="E482" s="179"/>
      <c r="F482" s="170"/>
      <c r="G482" s="170"/>
      <c r="H482" s="169" t="s">
        <v>1243</v>
      </c>
      <c r="I482" s="180">
        <v>43433</v>
      </c>
      <c r="J482" s="87" t="s">
        <v>30</v>
      </c>
      <c r="L482" s="170"/>
      <c r="M482" s="169"/>
      <c r="N482" s="169"/>
      <c r="O482" s="170"/>
      <c r="P482" s="170"/>
      <c r="Q482" s="170"/>
      <c r="R482" s="170"/>
      <c r="S482" s="180">
        <v>43445</v>
      </c>
      <c r="T482" s="187"/>
      <c r="U482" s="170"/>
      <c r="V482" s="198">
        <v>2481.14</v>
      </c>
      <c r="W482" s="168"/>
      <c r="X482" s="169"/>
      <c r="Y482" s="204">
        <v>0</v>
      </c>
      <c r="Z482" s="201">
        <v>2481.14</v>
      </c>
      <c r="AA482" s="169" t="s">
        <v>39</v>
      </c>
      <c r="AB482" s="171"/>
      <c r="AC482" s="208" t="s">
        <v>1351</v>
      </c>
    </row>
    <row r="483" spans="1:29" ht="15.75" customHeight="1" x14ac:dyDescent="0.2">
      <c r="A483" s="174">
        <v>43338</v>
      </c>
      <c r="B483" s="177">
        <v>30447969</v>
      </c>
      <c r="C483" s="177" t="s">
        <v>717</v>
      </c>
      <c r="D483" s="179"/>
      <c r="E483" s="179"/>
      <c r="F483" s="170"/>
      <c r="G483" s="170"/>
      <c r="H483" s="169" t="s">
        <v>1244</v>
      </c>
      <c r="I483" s="180">
        <v>43419</v>
      </c>
      <c r="J483" s="87" t="s">
        <v>30</v>
      </c>
      <c r="L483" s="170"/>
      <c r="M483" s="169"/>
      <c r="N483" s="169"/>
      <c r="O483" s="170"/>
      <c r="P483" s="170"/>
      <c r="Q483" s="170"/>
      <c r="R483" s="170"/>
      <c r="S483" s="180">
        <v>43445</v>
      </c>
      <c r="T483" s="187"/>
      <c r="U483" s="170"/>
      <c r="V483" s="198">
        <v>4705.2299999999996</v>
      </c>
      <c r="W483" s="168"/>
      <c r="X483" s="169"/>
      <c r="Y483" s="204">
        <v>0</v>
      </c>
      <c r="Z483" s="201">
        <v>4705.2299999999996</v>
      </c>
      <c r="AA483" s="169" t="s">
        <v>39</v>
      </c>
      <c r="AB483" s="171"/>
      <c r="AC483" s="208" t="s">
        <v>1347</v>
      </c>
    </row>
    <row r="484" spans="1:29" ht="15.75" customHeight="1" x14ac:dyDescent="0.2">
      <c r="A484" s="174">
        <v>43311</v>
      </c>
      <c r="B484" s="175" t="s">
        <v>247</v>
      </c>
      <c r="C484" s="177" t="s">
        <v>718</v>
      </c>
      <c r="D484" s="179"/>
      <c r="E484" s="179"/>
      <c r="F484" s="170"/>
      <c r="G484" s="170"/>
      <c r="H484" s="169" t="s">
        <v>1245</v>
      </c>
      <c r="I484" s="180">
        <v>43334</v>
      </c>
      <c r="J484" s="87" t="s">
        <v>30</v>
      </c>
      <c r="L484" s="170"/>
      <c r="M484" s="169"/>
      <c r="N484" s="169"/>
      <c r="O484" s="170"/>
      <c r="P484" s="170"/>
      <c r="Q484" s="170"/>
      <c r="R484" s="170"/>
      <c r="S484" s="180">
        <v>43445</v>
      </c>
      <c r="T484" s="187"/>
      <c r="U484" s="170"/>
      <c r="V484" s="198">
        <v>1492.3</v>
      </c>
      <c r="W484" s="168"/>
      <c r="X484" s="169"/>
      <c r="Y484" s="204">
        <v>0</v>
      </c>
      <c r="Z484" s="201">
        <v>1492.3</v>
      </c>
      <c r="AA484" s="169" t="s">
        <v>39</v>
      </c>
      <c r="AB484" s="171"/>
      <c r="AC484" s="208" t="s">
        <v>1354</v>
      </c>
    </row>
    <row r="485" spans="1:29" ht="15.75" customHeight="1" x14ac:dyDescent="0.2">
      <c r="A485" s="174">
        <v>43427</v>
      </c>
      <c r="B485" s="175" t="s">
        <v>247</v>
      </c>
      <c r="C485" s="177" t="s">
        <v>719</v>
      </c>
      <c r="D485" s="179"/>
      <c r="E485" s="179"/>
      <c r="F485" s="170"/>
      <c r="G485" s="170"/>
      <c r="H485" s="169" t="s">
        <v>1246</v>
      </c>
      <c r="I485" s="180">
        <v>43433</v>
      </c>
      <c r="J485" s="87" t="s">
        <v>30</v>
      </c>
      <c r="L485" s="170"/>
      <c r="M485" s="169"/>
      <c r="N485" s="169"/>
      <c r="O485" s="170"/>
      <c r="P485" s="170"/>
      <c r="Q485" s="170"/>
      <c r="R485" s="170"/>
      <c r="S485" s="180">
        <v>43446</v>
      </c>
      <c r="T485" s="187"/>
      <c r="U485" s="170"/>
      <c r="V485" s="198">
        <v>3439.52</v>
      </c>
      <c r="W485" s="168"/>
      <c r="X485" s="169"/>
      <c r="Y485" s="204">
        <v>0</v>
      </c>
      <c r="Z485" s="201">
        <v>3439.52</v>
      </c>
      <c r="AA485" s="169" t="s">
        <v>39</v>
      </c>
      <c r="AB485" s="171"/>
      <c r="AC485" s="208" t="s">
        <v>1365</v>
      </c>
    </row>
    <row r="486" spans="1:29" ht="15.75" customHeight="1" x14ac:dyDescent="0.2">
      <c r="A486" s="174">
        <v>43420</v>
      </c>
      <c r="B486" s="175" t="s">
        <v>247</v>
      </c>
      <c r="C486" s="184" t="s">
        <v>720</v>
      </c>
      <c r="D486" s="183"/>
      <c r="E486" s="179"/>
      <c r="F486" s="170"/>
      <c r="G486" s="170"/>
      <c r="H486" s="169" t="s">
        <v>1247</v>
      </c>
      <c r="I486" s="180">
        <v>43494</v>
      </c>
      <c r="J486" s="87" t="s">
        <v>30</v>
      </c>
      <c r="L486" s="170"/>
      <c r="M486" s="169"/>
      <c r="N486" s="169"/>
      <c r="O486" s="170"/>
      <c r="P486" s="170"/>
      <c r="Q486" s="170"/>
      <c r="R486" s="170"/>
      <c r="S486" s="180">
        <v>43446</v>
      </c>
      <c r="T486" s="187"/>
      <c r="U486" s="170"/>
      <c r="V486" s="198">
        <v>1836</v>
      </c>
      <c r="W486" s="168"/>
      <c r="X486" s="169"/>
      <c r="Y486" s="204">
        <v>0</v>
      </c>
      <c r="Z486" s="201">
        <v>1836</v>
      </c>
      <c r="AA486" s="169" t="s">
        <v>39</v>
      </c>
      <c r="AB486" s="171"/>
      <c r="AC486" s="208" t="s">
        <v>1348</v>
      </c>
    </row>
    <row r="487" spans="1:29" ht="15.75" customHeight="1" x14ac:dyDescent="0.2">
      <c r="A487" s="174">
        <v>43426</v>
      </c>
      <c r="B487" s="175" t="s">
        <v>247</v>
      </c>
      <c r="C487" s="177" t="s">
        <v>721</v>
      </c>
      <c r="D487" s="179"/>
      <c r="E487" s="179"/>
      <c r="F487" s="170"/>
      <c r="G487" s="170"/>
      <c r="H487" s="169" t="s">
        <v>1248</v>
      </c>
      <c r="I487" s="180">
        <v>43432</v>
      </c>
      <c r="J487" s="87" t="s">
        <v>30</v>
      </c>
      <c r="L487" s="170"/>
      <c r="M487" s="169"/>
      <c r="N487" s="169"/>
      <c r="O487" s="170"/>
      <c r="P487" s="170"/>
      <c r="Q487" s="170"/>
      <c r="R487" s="170"/>
      <c r="S487" s="180">
        <v>43446</v>
      </c>
      <c r="T487" s="187"/>
      <c r="U487" s="170"/>
      <c r="V487" s="198">
        <v>2758.01</v>
      </c>
      <c r="W487" s="168"/>
      <c r="X487" s="169"/>
      <c r="Y487" s="204">
        <v>0</v>
      </c>
      <c r="Z487" s="201">
        <v>2758.01</v>
      </c>
      <c r="AA487" s="169" t="s">
        <v>39</v>
      </c>
      <c r="AB487" s="171"/>
      <c r="AC487" s="208" t="s">
        <v>1362</v>
      </c>
    </row>
    <row r="488" spans="1:29" ht="15.75" customHeight="1" x14ac:dyDescent="0.2">
      <c r="A488" s="174">
        <v>43446</v>
      </c>
      <c r="B488" s="177">
        <v>30650089</v>
      </c>
      <c r="C488" s="177" t="s">
        <v>1311</v>
      </c>
      <c r="D488" s="170"/>
      <c r="E488" s="170"/>
      <c r="F488" s="170"/>
      <c r="G488" s="170"/>
      <c r="H488" s="177" t="s">
        <v>1333</v>
      </c>
      <c r="I488" s="206">
        <v>43481</v>
      </c>
      <c r="J488" s="87" t="s">
        <v>30</v>
      </c>
      <c r="K488" s="170"/>
      <c r="L488" s="170"/>
      <c r="M488" s="169"/>
      <c r="N488" s="169"/>
      <c r="O488" s="170"/>
      <c r="P488" s="170"/>
      <c r="Q488" s="170"/>
      <c r="R488" s="170"/>
      <c r="S488" s="180">
        <v>43446</v>
      </c>
      <c r="T488" s="193"/>
      <c r="U488" s="170"/>
      <c r="V488" s="198">
        <v>1595</v>
      </c>
      <c r="W488" s="168"/>
      <c r="X488" s="169"/>
      <c r="Y488" s="204">
        <v>0</v>
      </c>
      <c r="Z488" s="201">
        <v>1595</v>
      </c>
      <c r="AA488" s="169" t="s">
        <v>39</v>
      </c>
      <c r="AB488" s="171"/>
      <c r="AC488" s="208" t="s">
        <v>1355</v>
      </c>
    </row>
    <row r="489" spans="1:29" ht="15.75" customHeight="1" x14ac:dyDescent="0.2">
      <c r="A489" s="174">
        <v>43447</v>
      </c>
      <c r="B489" s="177">
        <v>30586407</v>
      </c>
      <c r="C489" s="177" t="s">
        <v>1312</v>
      </c>
      <c r="D489" s="170"/>
      <c r="E489" s="170"/>
      <c r="F489" s="170"/>
      <c r="G489" s="170"/>
      <c r="H489" s="177" t="s">
        <v>1334</v>
      </c>
      <c r="I489" s="206">
        <v>43460</v>
      </c>
      <c r="J489" s="87" t="s">
        <v>30</v>
      </c>
      <c r="K489" s="170"/>
      <c r="L489" s="170"/>
      <c r="M489" s="169"/>
      <c r="N489" s="169"/>
      <c r="O489" s="170"/>
      <c r="P489" s="170"/>
      <c r="Q489" s="170"/>
      <c r="R489" s="170"/>
      <c r="S489" s="180">
        <v>43447</v>
      </c>
      <c r="T489" s="193"/>
      <c r="U489" s="170"/>
      <c r="V489" s="198">
        <v>1495</v>
      </c>
      <c r="W489" s="168"/>
      <c r="X489" s="169"/>
      <c r="Y489" s="204">
        <v>0</v>
      </c>
      <c r="Z489" s="201">
        <v>1495</v>
      </c>
      <c r="AA489" s="169" t="s">
        <v>39</v>
      </c>
      <c r="AB489" s="171"/>
      <c r="AC489" s="208" t="s">
        <v>1358</v>
      </c>
    </row>
    <row r="490" spans="1:29" ht="15.75" customHeight="1" x14ac:dyDescent="0.2">
      <c r="A490" s="174">
        <v>43417</v>
      </c>
      <c r="B490" s="175" t="s">
        <v>247</v>
      </c>
      <c r="C490" s="177" t="s">
        <v>722</v>
      </c>
      <c r="D490" s="179"/>
      <c r="E490" s="179"/>
      <c r="F490" s="170"/>
      <c r="G490" s="170"/>
      <c r="H490" s="169" t="s">
        <v>1249</v>
      </c>
      <c r="I490" s="180">
        <v>43431</v>
      </c>
      <c r="J490" s="87" t="s">
        <v>30</v>
      </c>
      <c r="L490" s="170"/>
      <c r="M490" s="169"/>
      <c r="N490" s="169"/>
      <c r="O490" s="170"/>
      <c r="P490" s="170"/>
      <c r="Q490" s="170"/>
      <c r="R490" s="170"/>
      <c r="S490" s="180">
        <v>43452</v>
      </c>
      <c r="T490" s="187"/>
      <c r="U490" s="170"/>
      <c r="V490" s="198">
        <v>600</v>
      </c>
      <c r="W490" s="168"/>
      <c r="X490" s="169" t="s">
        <v>146</v>
      </c>
      <c r="Y490" s="204">
        <v>0</v>
      </c>
      <c r="Z490" s="201">
        <v>600</v>
      </c>
      <c r="AA490" s="169" t="s">
        <v>39</v>
      </c>
      <c r="AB490" s="171"/>
      <c r="AC490" s="208" t="s">
        <v>1354</v>
      </c>
    </row>
    <row r="491" spans="1:29" ht="15.75" customHeight="1" x14ac:dyDescent="0.2">
      <c r="A491" s="174">
        <v>43467</v>
      </c>
      <c r="B491" s="177">
        <v>30650099</v>
      </c>
      <c r="C491" s="177" t="s">
        <v>1313</v>
      </c>
      <c r="D491" s="170"/>
      <c r="E491" s="170"/>
      <c r="F491" s="170"/>
      <c r="G491" s="170"/>
      <c r="H491" s="177" t="s">
        <v>1335</v>
      </c>
      <c r="I491" s="206">
        <v>43481</v>
      </c>
      <c r="J491" s="87" t="s">
        <v>30</v>
      </c>
      <c r="K491" s="170"/>
      <c r="L491" s="170"/>
      <c r="M491" s="169"/>
      <c r="N491" s="169"/>
      <c r="O491" s="170"/>
      <c r="P491" s="170"/>
      <c r="Q491" s="170"/>
      <c r="R491" s="170"/>
      <c r="S491" s="180">
        <v>43467</v>
      </c>
      <c r="T491" s="193"/>
      <c r="U491" s="170"/>
      <c r="V491" s="198">
        <v>1595</v>
      </c>
      <c r="W491" s="168"/>
      <c r="X491" s="169"/>
      <c r="Y491" s="204">
        <v>0</v>
      </c>
      <c r="Z491" s="201">
        <v>1595</v>
      </c>
      <c r="AA491" s="169" t="s">
        <v>39</v>
      </c>
      <c r="AB491" s="171"/>
      <c r="AC491" s="208" t="s">
        <v>1347</v>
      </c>
    </row>
    <row r="492" spans="1:29" ht="15.75" customHeight="1" x14ac:dyDescent="0.2">
      <c r="A492" s="174">
        <v>43434</v>
      </c>
      <c r="B492" s="175" t="s">
        <v>247</v>
      </c>
      <c r="C492" s="177" t="s">
        <v>723</v>
      </c>
      <c r="D492" s="179"/>
      <c r="E492" s="179"/>
      <c r="F492" s="170"/>
      <c r="G492" s="170"/>
      <c r="H492" s="169" t="s">
        <v>1250</v>
      </c>
      <c r="I492" s="180">
        <v>43438</v>
      </c>
      <c r="J492" s="87" t="s">
        <v>30</v>
      </c>
      <c r="L492" s="170"/>
      <c r="M492" s="169"/>
      <c r="N492" s="169"/>
      <c r="O492" s="170"/>
      <c r="P492" s="170"/>
      <c r="Q492" s="170"/>
      <c r="R492" s="170"/>
      <c r="S492" s="180">
        <v>43469</v>
      </c>
      <c r="T492" s="187"/>
      <c r="U492" s="170"/>
      <c r="V492" s="198">
        <v>3069.76</v>
      </c>
      <c r="W492" s="168"/>
      <c r="X492" s="169"/>
      <c r="Y492" s="204">
        <v>0</v>
      </c>
      <c r="Z492" s="201">
        <v>3069.76</v>
      </c>
      <c r="AA492" s="169" t="s">
        <v>39</v>
      </c>
      <c r="AB492" s="171"/>
      <c r="AC492" s="208" t="s">
        <v>1353</v>
      </c>
    </row>
    <row r="493" spans="1:29" ht="15.75" customHeight="1" x14ac:dyDescent="0.2">
      <c r="A493" s="174">
        <v>43447</v>
      </c>
      <c r="B493" s="175" t="s">
        <v>247</v>
      </c>
      <c r="C493" s="177" t="s">
        <v>724</v>
      </c>
      <c r="D493" s="179"/>
      <c r="E493" s="179"/>
      <c r="F493" s="170"/>
      <c r="G493" s="170"/>
      <c r="H493" s="169" t="s">
        <v>1251</v>
      </c>
      <c r="I493" s="180">
        <v>43475</v>
      </c>
      <c r="J493" s="87" t="s">
        <v>30</v>
      </c>
      <c r="L493" s="170"/>
      <c r="M493" s="169"/>
      <c r="N493" s="169"/>
      <c r="O493" s="170"/>
      <c r="P493" s="170"/>
      <c r="Q493" s="170"/>
      <c r="R493" s="170"/>
      <c r="S493" s="180">
        <v>43469</v>
      </c>
      <c r="T493" s="187"/>
      <c r="U493" s="170"/>
      <c r="V493" s="198">
        <v>1611.19</v>
      </c>
      <c r="W493" s="168"/>
      <c r="X493" s="169"/>
      <c r="Y493" s="204">
        <v>0</v>
      </c>
      <c r="Z493" s="201">
        <v>1611.19</v>
      </c>
      <c r="AA493" s="169" t="s">
        <v>39</v>
      </c>
      <c r="AB493" s="171"/>
      <c r="AC493" s="208" t="s">
        <v>1359</v>
      </c>
    </row>
    <row r="494" spans="1:29" ht="15.75" customHeight="1" x14ac:dyDescent="0.2">
      <c r="A494" s="174">
        <v>43308</v>
      </c>
      <c r="B494" s="175" t="s">
        <v>247</v>
      </c>
      <c r="C494" s="177" t="s">
        <v>725</v>
      </c>
      <c r="D494" s="179"/>
      <c r="E494" s="179"/>
      <c r="F494" s="170"/>
      <c r="G494" s="170"/>
      <c r="H494" s="169" t="s">
        <v>1252</v>
      </c>
      <c r="I494" s="180">
        <v>43325</v>
      </c>
      <c r="J494" s="87" t="s">
        <v>30</v>
      </c>
      <c r="L494" s="170"/>
      <c r="M494" s="169"/>
      <c r="N494" s="169"/>
      <c r="O494" s="170"/>
      <c r="P494" s="170"/>
      <c r="Q494" s="170"/>
      <c r="R494" s="170"/>
      <c r="S494" s="180">
        <v>43469</v>
      </c>
      <c r="T494" s="187"/>
      <c r="U494" s="170"/>
      <c r="V494" s="198">
        <v>2855.58</v>
      </c>
      <c r="W494" s="168"/>
      <c r="X494" s="169"/>
      <c r="Y494" s="204">
        <v>0</v>
      </c>
      <c r="Z494" s="201">
        <v>2855.58</v>
      </c>
      <c r="AA494" s="169" t="s">
        <v>39</v>
      </c>
      <c r="AB494" s="171"/>
      <c r="AC494" s="208" t="s">
        <v>1365</v>
      </c>
    </row>
    <row r="495" spans="1:29" ht="15.75" customHeight="1" x14ac:dyDescent="0.2">
      <c r="A495" s="174">
        <v>43434</v>
      </c>
      <c r="B495" s="175" t="s">
        <v>247</v>
      </c>
      <c r="C495" s="177" t="s">
        <v>726</v>
      </c>
      <c r="D495" s="179"/>
      <c r="E495" s="179"/>
      <c r="F495" s="170"/>
      <c r="G495" s="170"/>
      <c r="H495" s="169" t="s">
        <v>1253</v>
      </c>
      <c r="I495" s="180">
        <v>43435</v>
      </c>
      <c r="J495" s="87" t="s">
        <v>30</v>
      </c>
      <c r="L495" s="170"/>
      <c r="M495" s="169"/>
      <c r="N495" s="169"/>
      <c r="O495" s="170"/>
      <c r="P495" s="170"/>
      <c r="Q495" s="170"/>
      <c r="R495" s="170"/>
      <c r="S495" s="180">
        <v>43469</v>
      </c>
      <c r="T495" s="187"/>
      <c r="U495" s="170"/>
      <c r="V495" s="198">
        <v>3295.95</v>
      </c>
      <c r="W495" s="168"/>
      <c r="X495" s="169"/>
      <c r="Y495" s="204">
        <v>0</v>
      </c>
      <c r="Z495" s="201">
        <v>3295.95</v>
      </c>
      <c r="AA495" s="169" t="s">
        <v>39</v>
      </c>
      <c r="AB495" s="171"/>
      <c r="AC495" s="208" t="s">
        <v>1349</v>
      </c>
    </row>
    <row r="496" spans="1:29" ht="15.75" customHeight="1" x14ac:dyDescent="0.2">
      <c r="A496" s="174">
        <v>43437</v>
      </c>
      <c r="B496" s="178">
        <v>30801012</v>
      </c>
      <c r="C496" s="177" t="s">
        <v>727</v>
      </c>
      <c r="D496" s="179"/>
      <c r="E496" s="179"/>
      <c r="F496" s="170"/>
      <c r="G496" s="170"/>
      <c r="H496" s="169" t="s">
        <v>1254</v>
      </c>
      <c r="I496" s="180">
        <v>43516</v>
      </c>
      <c r="J496" s="87" t="s">
        <v>30</v>
      </c>
      <c r="L496" s="170"/>
      <c r="M496" s="169"/>
      <c r="N496" s="169"/>
      <c r="O496" s="170"/>
      <c r="P496" s="170"/>
      <c r="Q496" s="170"/>
      <c r="R496" s="170"/>
      <c r="S496" s="180">
        <v>43469</v>
      </c>
      <c r="T496" s="187"/>
      <c r="U496" s="170"/>
      <c r="V496" s="198">
        <v>3391.98</v>
      </c>
      <c r="W496" s="168"/>
      <c r="X496" s="169" t="s">
        <v>146</v>
      </c>
      <c r="Y496" s="204">
        <v>0</v>
      </c>
      <c r="Z496" s="201">
        <v>3391.98</v>
      </c>
      <c r="AA496" s="169" t="s">
        <v>39</v>
      </c>
      <c r="AB496" s="171"/>
      <c r="AC496" s="208" t="s">
        <v>1355</v>
      </c>
    </row>
    <row r="497" spans="1:29" ht="15.75" customHeight="1" x14ac:dyDescent="0.2">
      <c r="A497" s="174">
        <v>43318</v>
      </c>
      <c r="B497" s="178">
        <v>30239935</v>
      </c>
      <c r="C497" s="177" t="s">
        <v>728</v>
      </c>
      <c r="D497" s="179"/>
      <c r="E497" s="179"/>
      <c r="F497" s="170"/>
      <c r="G497" s="170"/>
      <c r="H497" s="169" t="s">
        <v>1255</v>
      </c>
      <c r="I497" s="180">
        <v>43361</v>
      </c>
      <c r="J497" s="87" t="s">
        <v>30</v>
      </c>
      <c r="L497" s="170"/>
      <c r="M497" s="169"/>
      <c r="N497" s="169"/>
      <c r="O497" s="170"/>
      <c r="P497" s="170"/>
      <c r="Q497" s="170"/>
      <c r="R497" s="170"/>
      <c r="S497" s="180">
        <v>43470</v>
      </c>
      <c r="T497" s="187"/>
      <c r="U497" s="170"/>
      <c r="V497" s="198">
        <v>2665.2</v>
      </c>
      <c r="W497" s="168"/>
      <c r="X497" s="169"/>
      <c r="Y497" s="204">
        <v>0</v>
      </c>
      <c r="Z497" s="201">
        <v>2665.2</v>
      </c>
      <c r="AA497" s="169" t="s">
        <v>39</v>
      </c>
      <c r="AB497" s="171"/>
      <c r="AC497" s="208" t="s">
        <v>1355</v>
      </c>
    </row>
    <row r="498" spans="1:29" ht="15.75" customHeight="1" x14ac:dyDescent="0.2">
      <c r="A498" s="174">
        <v>43438</v>
      </c>
      <c r="B498" s="175" t="s">
        <v>247</v>
      </c>
      <c r="C498" s="177" t="s">
        <v>729</v>
      </c>
      <c r="D498" s="179"/>
      <c r="E498" s="179"/>
      <c r="F498" s="170"/>
      <c r="G498" s="170"/>
      <c r="H498" s="169" t="s">
        <v>1256</v>
      </c>
      <c r="I498" s="180">
        <v>43451</v>
      </c>
      <c r="J498" s="87" t="s">
        <v>30</v>
      </c>
      <c r="L498" s="170"/>
      <c r="M498" s="169"/>
      <c r="N498" s="169"/>
      <c r="O498" s="170"/>
      <c r="P498" s="170"/>
      <c r="Q498" s="170"/>
      <c r="R498" s="170"/>
      <c r="S498" s="180">
        <v>43472</v>
      </c>
      <c r="T498" s="187"/>
      <c r="U498" s="170"/>
      <c r="V498" s="198">
        <v>1766.46</v>
      </c>
      <c r="W498" s="168"/>
      <c r="X498" s="169"/>
      <c r="Y498" s="204">
        <v>0</v>
      </c>
      <c r="Z498" s="201">
        <v>1766.46</v>
      </c>
      <c r="AA498" s="169" t="s">
        <v>39</v>
      </c>
      <c r="AB498" s="171"/>
      <c r="AC498" s="208" t="s">
        <v>1351</v>
      </c>
    </row>
    <row r="499" spans="1:29" ht="15.75" customHeight="1" x14ac:dyDescent="0.2">
      <c r="A499" s="174">
        <v>43424</v>
      </c>
      <c r="B499" s="175" t="s">
        <v>247</v>
      </c>
      <c r="C499" s="177" t="s">
        <v>730</v>
      </c>
      <c r="D499" s="179"/>
      <c r="E499" s="179"/>
      <c r="F499" s="170"/>
      <c r="G499" s="170"/>
      <c r="H499" s="169" t="s">
        <v>1257</v>
      </c>
      <c r="I499" s="180">
        <v>43428</v>
      </c>
      <c r="J499" s="87" t="s">
        <v>30</v>
      </c>
      <c r="L499" s="170"/>
      <c r="M499" s="169"/>
      <c r="N499" s="169"/>
      <c r="O499" s="170"/>
      <c r="P499" s="170"/>
      <c r="Q499" s="170"/>
      <c r="R499" s="170"/>
      <c r="S499" s="180">
        <v>43473</v>
      </c>
      <c r="T499" s="187"/>
      <c r="U499" s="170"/>
      <c r="V499" s="198">
        <v>1207.6199999999999</v>
      </c>
      <c r="W499" s="168"/>
      <c r="X499" s="169"/>
      <c r="Y499" s="204">
        <v>0</v>
      </c>
      <c r="Z499" s="201">
        <v>1207.6199999999999</v>
      </c>
      <c r="AA499" s="169" t="s">
        <v>39</v>
      </c>
      <c r="AB499" s="171"/>
      <c r="AC499" s="208" t="s">
        <v>1365</v>
      </c>
    </row>
    <row r="500" spans="1:29" ht="15.75" customHeight="1" x14ac:dyDescent="0.2">
      <c r="A500" s="174">
        <v>43455</v>
      </c>
      <c r="B500" s="176">
        <v>30633889</v>
      </c>
      <c r="C500" s="177" t="s">
        <v>731</v>
      </c>
      <c r="D500" s="179"/>
      <c r="E500" s="179"/>
      <c r="F500" s="170"/>
      <c r="G500" s="170"/>
      <c r="H500" s="169" t="s">
        <v>1258</v>
      </c>
      <c r="I500" s="180">
        <v>43461</v>
      </c>
      <c r="J500" s="87" t="s">
        <v>30</v>
      </c>
      <c r="L500" s="170"/>
      <c r="M500" s="169"/>
      <c r="N500" s="169"/>
      <c r="O500" s="170"/>
      <c r="P500" s="170"/>
      <c r="Q500" s="170"/>
      <c r="R500" s="170"/>
      <c r="S500" s="180">
        <v>43479</v>
      </c>
      <c r="T500" s="187"/>
      <c r="U500" s="170"/>
      <c r="V500" s="198">
        <v>2789.71</v>
      </c>
      <c r="W500" s="168"/>
      <c r="X500" s="169"/>
      <c r="Y500" s="204">
        <v>0</v>
      </c>
      <c r="Z500" s="201">
        <v>2789.71</v>
      </c>
      <c r="AA500" s="169" t="s">
        <v>39</v>
      </c>
      <c r="AB500" s="171"/>
      <c r="AC500" s="208" t="s">
        <v>1361</v>
      </c>
    </row>
    <row r="501" spans="1:29" ht="15.75" customHeight="1" x14ac:dyDescent="0.2">
      <c r="A501" s="174">
        <v>43480</v>
      </c>
      <c r="B501" s="177">
        <v>30668586</v>
      </c>
      <c r="C501" s="177" t="s">
        <v>1314</v>
      </c>
      <c r="D501" s="170"/>
      <c r="E501" s="170"/>
      <c r="F501" s="170"/>
      <c r="G501" s="170"/>
      <c r="H501" s="177" t="s">
        <v>1336</v>
      </c>
      <c r="I501" s="206">
        <v>43487</v>
      </c>
      <c r="J501" s="87" t="s">
        <v>30</v>
      </c>
      <c r="K501" s="170"/>
      <c r="L501" s="170"/>
      <c r="M501" s="169"/>
      <c r="N501" s="169"/>
      <c r="O501" s="170"/>
      <c r="P501" s="170"/>
      <c r="Q501" s="170"/>
      <c r="R501" s="170"/>
      <c r="S501" s="180">
        <v>43480</v>
      </c>
      <c r="T501" s="193"/>
      <c r="U501" s="170"/>
      <c r="V501" s="198">
        <v>2350</v>
      </c>
      <c r="W501" s="168"/>
      <c r="X501" s="169"/>
      <c r="Y501" s="204">
        <v>0</v>
      </c>
      <c r="Z501" s="201">
        <v>2350</v>
      </c>
      <c r="AA501" s="169" t="s">
        <v>39</v>
      </c>
      <c r="AB501" s="171"/>
      <c r="AC501" s="208" t="s">
        <v>1347</v>
      </c>
    </row>
    <row r="502" spans="1:29" ht="15.75" customHeight="1" x14ac:dyDescent="0.2">
      <c r="A502" s="174">
        <v>43453</v>
      </c>
      <c r="B502" s="175" t="s">
        <v>247</v>
      </c>
      <c r="C502" s="177" t="s">
        <v>732</v>
      </c>
      <c r="D502" s="183"/>
      <c r="E502" s="179"/>
      <c r="F502" s="170"/>
      <c r="G502" s="170"/>
      <c r="H502" s="169" t="s">
        <v>1259</v>
      </c>
      <c r="I502" s="180">
        <v>43480</v>
      </c>
      <c r="J502" s="87" t="s">
        <v>30</v>
      </c>
      <c r="L502" s="170"/>
      <c r="M502" s="169"/>
      <c r="N502" s="169"/>
      <c r="O502" s="170"/>
      <c r="P502" s="170"/>
      <c r="Q502" s="170"/>
      <c r="R502" s="170"/>
      <c r="S502" s="180">
        <v>43484</v>
      </c>
      <c r="T502" s="187"/>
      <c r="U502" s="170"/>
      <c r="V502" s="198">
        <v>3960</v>
      </c>
      <c r="W502" s="168"/>
      <c r="X502" s="169"/>
      <c r="Y502" s="204">
        <v>0</v>
      </c>
      <c r="Z502" s="201">
        <v>3960</v>
      </c>
      <c r="AA502" s="169" t="s">
        <v>39</v>
      </c>
      <c r="AB502" s="171"/>
      <c r="AC502" s="208" t="s">
        <v>1354</v>
      </c>
    </row>
    <row r="503" spans="1:29" ht="15.75" customHeight="1" x14ac:dyDescent="0.2">
      <c r="A503" s="174">
        <v>43456</v>
      </c>
      <c r="B503" s="175" t="s">
        <v>247</v>
      </c>
      <c r="C503" s="177" t="s">
        <v>733</v>
      </c>
      <c r="D503" s="179"/>
      <c r="E503" s="179"/>
      <c r="F503" s="170"/>
      <c r="G503" s="170"/>
      <c r="H503" s="169" t="s">
        <v>1260</v>
      </c>
      <c r="I503" s="180">
        <v>43476</v>
      </c>
      <c r="J503" s="87" t="s">
        <v>30</v>
      </c>
      <c r="L503" s="170"/>
      <c r="M503" s="169"/>
      <c r="N503" s="169"/>
      <c r="O503" s="170"/>
      <c r="P503" s="170"/>
      <c r="Q503" s="170"/>
      <c r="R503" s="170"/>
      <c r="S503" s="180">
        <v>43484</v>
      </c>
      <c r="T503" s="187"/>
      <c r="U503" s="170"/>
      <c r="V503" s="198">
        <v>900</v>
      </c>
      <c r="W503" s="168"/>
      <c r="X503" s="169"/>
      <c r="Y503" s="204">
        <v>0</v>
      </c>
      <c r="Z503" s="201">
        <v>900</v>
      </c>
      <c r="AA503" s="169" t="s">
        <v>39</v>
      </c>
      <c r="AB503" s="171"/>
      <c r="AC503" s="208" t="s">
        <v>1351</v>
      </c>
    </row>
    <row r="504" spans="1:29" ht="15.75" customHeight="1" x14ac:dyDescent="0.2">
      <c r="A504" s="174">
        <v>43364</v>
      </c>
      <c r="B504" s="178">
        <v>30402987</v>
      </c>
      <c r="C504" s="177" t="s">
        <v>734</v>
      </c>
      <c r="D504" s="179"/>
      <c r="E504" s="179"/>
      <c r="F504" s="170"/>
      <c r="G504" s="170"/>
      <c r="H504" s="169" t="s">
        <v>1261</v>
      </c>
      <c r="I504" s="180">
        <v>43410</v>
      </c>
      <c r="J504" s="87" t="s">
        <v>30</v>
      </c>
      <c r="L504" s="170"/>
      <c r="M504" s="169"/>
      <c r="N504" s="169"/>
      <c r="O504" s="170"/>
      <c r="P504" s="170"/>
      <c r="Q504" s="170"/>
      <c r="R504" s="170"/>
      <c r="S504" s="180">
        <v>43489</v>
      </c>
      <c r="T504" s="187"/>
      <c r="U504" s="170"/>
      <c r="V504" s="198">
        <v>2000</v>
      </c>
      <c r="W504" s="168"/>
      <c r="X504" s="169"/>
      <c r="Y504" s="204">
        <v>0</v>
      </c>
      <c r="Z504" s="201">
        <v>2000</v>
      </c>
      <c r="AA504" s="169" t="s">
        <v>39</v>
      </c>
      <c r="AB504" s="171"/>
      <c r="AC504" s="208" t="s">
        <v>1347</v>
      </c>
    </row>
    <row r="505" spans="1:29" ht="15.75" customHeight="1" x14ac:dyDescent="0.2">
      <c r="A505" s="174">
        <v>43371</v>
      </c>
      <c r="B505" s="176">
        <v>30405558</v>
      </c>
      <c r="C505" s="177" t="s">
        <v>735</v>
      </c>
      <c r="D505" s="179"/>
      <c r="E505" s="179"/>
      <c r="F505" s="170"/>
      <c r="G505" s="170"/>
      <c r="H505" s="169" t="s">
        <v>1262</v>
      </c>
      <c r="I505" s="180">
        <v>43396</v>
      </c>
      <c r="J505" s="87" t="s">
        <v>30</v>
      </c>
      <c r="L505" s="170"/>
      <c r="M505" s="169"/>
      <c r="N505" s="169"/>
      <c r="O505" s="170"/>
      <c r="P505" s="170"/>
      <c r="Q505" s="170"/>
      <c r="R505" s="170"/>
      <c r="S505" s="180">
        <v>43489</v>
      </c>
      <c r="T505" s="187"/>
      <c r="U505" s="170"/>
      <c r="V505" s="198">
        <v>2112.54</v>
      </c>
      <c r="W505" s="168"/>
      <c r="X505" s="189" t="s">
        <v>146</v>
      </c>
      <c r="Y505" s="204">
        <v>0</v>
      </c>
      <c r="Z505" s="201">
        <v>2112.54</v>
      </c>
      <c r="AA505" s="169" t="s">
        <v>39</v>
      </c>
      <c r="AB505" s="171"/>
      <c r="AC505" s="208" t="s">
        <v>1347</v>
      </c>
    </row>
    <row r="506" spans="1:29" ht="15.75" customHeight="1" x14ac:dyDescent="0.2">
      <c r="A506" s="174">
        <v>43398</v>
      </c>
      <c r="B506" s="178">
        <v>30546313</v>
      </c>
      <c r="C506" s="177" t="s">
        <v>736</v>
      </c>
      <c r="D506" s="179"/>
      <c r="E506" s="179"/>
      <c r="F506" s="170"/>
      <c r="G506" s="170"/>
      <c r="H506" s="169" t="s">
        <v>1263</v>
      </c>
      <c r="I506" s="180">
        <v>43432</v>
      </c>
      <c r="J506" s="87" t="s">
        <v>30</v>
      </c>
      <c r="L506" s="170"/>
      <c r="M506" s="169"/>
      <c r="N506" s="169"/>
      <c r="O506" s="170"/>
      <c r="P506" s="170"/>
      <c r="Q506" s="170"/>
      <c r="R506" s="170"/>
      <c r="S506" s="180">
        <v>43489</v>
      </c>
      <c r="T506" s="187"/>
      <c r="U506" s="170"/>
      <c r="V506" s="198">
        <v>2372.63</v>
      </c>
      <c r="W506" s="168"/>
      <c r="X506" s="169"/>
      <c r="Y506" s="204">
        <v>0</v>
      </c>
      <c r="Z506" s="201">
        <v>2372.63</v>
      </c>
      <c r="AA506" s="169" t="s">
        <v>39</v>
      </c>
      <c r="AB506" s="171"/>
      <c r="AC506" s="208" t="s">
        <v>1350</v>
      </c>
    </row>
    <row r="507" spans="1:29" ht="15.75" customHeight="1" x14ac:dyDescent="0.2">
      <c r="A507" s="174">
        <v>43336</v>
      </c>
      <c r="B507" s="178">
        <v>30369890</v>
      </c>
      <c r="C507" s="177" t="s">
        <v>737</v>
      </c>
      <c r="D507" s="179"/>
      <c r="E507" s="179"/>
      <c r="F507" s="170"/>
      <c r="G507" s="170"/>
      <c r="H507" s="169" t="s">
        <v>1264</v>
      </c>
      <c r="I507" s="180">
        <v>43385</v>
      </c>
      <c r="J507" s="87" t="s">
        <v>30</v>
      </c>
      <c r="L507" s="170"/>
      <c r="M507" s="169"/>
      <c r="N507" s="169"/>
      <c r="O507" s="170"/>
      <c r="P507" s="170"/>
      <c r="Q507" s="170"/>
      <c r="R507" s="170"/>
      <c r="S507" s="180">
        <v>43489</v>
      </c>
      <c r="T507" s="187"/>
      <c r="U507" s="170"/>
      <c r="V507" s="198">
        <v>2363.92</v>
      </c>
      <c r="W507" s="168"/>
      <c r="X507" s="169"/>
      <c r="Y507" s="204">
        <v>0</v>
      </c>
      <c r="Z507" s="201">
        <v>2363.92</v>
      </c>
      <c r="AA507" s="169" t="s">
        <v>39</v>
      </c>
      <c r="AB507" s="171"/>
      <c r="AC507" s="208" t="s">
        <v>1347</v>
      </c>
    </row>
    <row r="508" spans="1:29" ht="15.75" customHeight="1" x14ac:dyDescent="0.2">
      <c r="A508" s="174">
        <v>43376</v>
      </c>
      <c r="B508" s="175" t="s">
        <v>247</v>
      </c>
      <c r="C508" s="177" t="s">
        <v>738</v>
      </c>
      <c r="D508" s="179"/>
      <c r="E508" s="179"/>
      <c r="F508" s="170"/>
      <c r="G508" s="170"/>
      <c r="H508" s="169" t="s">
        <v>1265</v>
      </c>
      <c r="I508" s="180">
        <v>43413</v>
      </c>
      <c r="J508" s="87" t="s">
        <v>30</v>
      </c>
      <c r="L508" s="170"/>
      <c r="M508" s="169"/>
      <c r="N508" s="169"/>
      <c r="O508" s="170"/>
      <c r="P508" s="170"/>
      <c r="Q508" s="170"/>
      <c r="R508" s="170"/>
      <c r="S508" s="180">
        <v>43489</v>
      </c>
      <c r="T508" s="187"/>
      <c r="U508" s="170"/>
      <c r="V508" s="198">
        <v>2467</v>
      </c>
      <c r="W508" s="168"/>
      <c r="X508" s="169"/>
      <c r="Y508" s="204">
        <v>0</v>
      </c>
      <c r="Z508" s="201">
        <v>2467</v>
      </c>
      <c r="AA508" s="169" t="s">
        <v>39</v>
      </c>
      <c r="AB508" s="171"/>
      <c r="AC508" s="208" t="s">
        <v>1355</v>
      </c>
    </row>
    <row r="509" spans="1:29" ht="15.75" customHeight="1" x14ac:dyDescent="0.2">
      <c r="A509" s="174">
        <v>43378</v>
      </c>
      <c r="B509" s="175" t="s">
        <v>247</v>
      </c>
      <c r="C509" s="177" t="s">
        <v>739</v>
      </c>
      <c r="D509" s="179"/>
      <c r="E509" s="179"/>
      <c r="F509" s="170"/>
      <c r="G509" s="170"/>
      <c r="H509" s="169" t="s">
        <v>1266</v>
      </c>
      <c r="I509" s="180">
        <v>43384</v>
      </c>
      <c r="J509" s="87" t="s">
        <v>30</v>
      </c>
      <c r="L509" s="170"/>
      <c r="M509" s="169"/>
      <c r="N509" s="169"/>
      <c r="O509" s="170"/>
      <c r="P509" s="170"/>
      <c r="Q509" s="170"/>
      <c r="R509" s="170"/>
      <c r="S509" s="180">
        <v>43489</v>
      </c>
      <c r="T509" s="187"/>
      <c r="U509" s="170"/>
      <c r="V509" s="198">
        <v>2500</v>
      </c>
      <c r="W509" s="168"/>
      <c r="X509" s="169"/>
      <c r="Y509" s="204">
        <v>0</v>
      </c>
      <c r="Z509" s="201">
        <v>2500</v>
      </c>
      <c r="AA509" s="169" t="s">
        <v>39</v>
      </c>
      <c r="AB509" s="171"/>
      <c r="AC509" s="208" t="s">
        <v>1365</v>
      </c>
    </row>
    <row r="510" spans="1:29" ht="15.75" customHeight="1" x14ac:dyDescent="0.2">
      <c r="A510" s="174">
        <v>43149</v>
      </c>
      <c r="B510" s="175" t="s">
        <v>247</v>
      </c>
      <c r="C510" s="177" t="s">
        <v>740</v>
      </c>
      <c r="D510" s="179"/>
      <c r="E510" s="179"/>
      <c r="F510" s="170"/>
      <c r="G510" s="170"/>
      <c r="H510" s="169" t="s">
        <v>1267</v>
      </c>
      <c r="I510" s="180">
        <v>43523</v>
      </c>
      <c r="J510" s="87" t="s">
        <v>30</v>
      </c>
      <c r="L510" s="170"/>
      <c r="M510" s="169"/>
      <c r="N510" s="169"/>
      <c r="O510" s="170"/>
      <c r="P510" s="170"/>
      <c r="Q510" s="170"/>
      <c r="R510" s="170"/>
      <c r="S510" s="180">
        <v>43489</v>
      </c>
      <c r="T510" s="187"/>
      <c r="U510" s="170"/>
      <c r="V510" s="198">
        <v>3050.26</v>
      </c>
      <c r="W510" s="168"/>
      <c r="X510" s="169"/>
      <c r="Y510" s="204">
        <v>0</v>
      </c>
      <c r="Z510" s="201">
        <v>3050.26</v>
      </c>
      <c r="AA510" s="169" t="s">
        <v>39</v>
      </c>
      <c r="AB510" s="171"/>
      <c r="AC510" s="208" t="s">
        <v>1365</v>
      </c>
    </row>
    <row r="511" spans="1:29" ht="15.75" customHeight="1" x14ac:dyDescent="0.2">
      <c r="A511" s="174">
        <v>43382</v>
      </c>
      <c r="B511" s="178">
        <v>30650703</v>
      </c>
      <c r="C511" s="177" t="s">
        <v>741</v>
      </c>
      <c r="D511" s="179"/>
      <c r="E511" s="179"/>
      <c r="F511" s="170"/>
      <c r="G511" s="170"/>
      <c r="H511" s="169" t="s">
        <v>1268</v>
      </c>
      <c r="I511" s="180">
        <v>43416</v>
      </c>
      <c r="J511" s="87" t="s">
        <v>30</v>
      </c>
      <c r="L511" s="170"/>
      <c r="M511" s="169"/>
      <c r="N511" s="169"/>
      <c r="O511" s="170"/>
      <c r="P511" s="170"/>
      <c r="Q511" s="170"/>
      <c r="R511" s="170"/>
      <c r="S511" s="180">
        <v>43489</v>
      </c>
      <c r="T511" s="187"/>
      <c r="U511" s="170"/>
      <c r="V511" s="198">
        <v>2136.04</v>
      </c>
      <c r="W511" s="168"/>
      <c r="X511" s="169"/>
      <c r="Y511" s="204">
        <v>0</v>
      </c>
      <c r="Z511" s="201">
        <v>2136.04</v>
      </c>
      <c r="AA511" s="169" t="s">
        <v>39</v>
      </c>
      <c r="AB511" s="171"/>
      <c r="AC511" s="208" t="s">
        <v>1354</v>
      </c>
    </row>
    <row r="512" spans="1:29" ht="15.75" customHeight="1" x14ac:dyDescent="0.2">
      <c r="A512" s="174">
        <v>43385</v>
      </c>
      <c r="B512" s="178">
        <v>30469957</v>
      </c>
      <c r="C512" s="177" t="s">
        <v>742</v>
      </c>
      <c r="D512" s="179"/>
      <c r="E512" s="179"/>
      <c r="F512" s="170"/>
      <c r="G512" s="170"/>
      <c r="H512" s="169" t="s">
        <v>1269</v>
      </c>
      <c r="I512" s="180">
        <v>43416</v>
      </c>
      <c r="J512" s="87" t="s">
        <v>30</v>
      </c>
      <c r="L512" s="170"/>
      <c r="M512" s="169"/>
      <c r="N512" s="169"/>
      <c r="O512" s="170"/>
      <c r="P512" s="170"/>
      <c r="Q512" s="170"/>
      <c r="R512" s="170"/>
      <c r="S512" s="180">
        <v>43489</v>
      </c>
      <c r="T512" s="187"/>
      <c r="U512" s="170"/>
      <c r="V512" s="198">
        <v>2137.2199999999998</v>
      </c>
      <c r="W512" s="168"/>
      <c r="X512" s="169"/>
      <c r="Y512" s="204">
        <v>0</v>
      </c>
      <c r="Z512" s="201">
        <v>2137.2199999999998</v>
      </c>
      <c r="AA512" s="169" t="s">
        <v>39</v>
      </c>
      <c r="AB512" s="171"/>
      <c r="AC512" s="208" t="s">
        <v>1354</v>
      </c>
    </row>
    <row r="513" spans="1:29" ht="15.75" customHeight="1" x14ac:dyDescent="0.2">
      <c r="A513" s="174">
        <v>43395</v>
      </c>
      <c r="B513" s="175" t="s">
        <v>247</v>
      </c>
      <c r="C513" s="177" t="s">
        <v>743</v>
      </c>
      <c r="D513" s="179"/>
      <c r="E513" s="179"/>
      <c r="F513" s="170"/>
      <c r="G513" s="170"/>
      <c r="H513" s="169" t="s">
        <v>1270</v>
      </c>
      <c r="I513" s="180">
        <v>43432</v>
      </c>
      <c r="J513" s="87" t="s">
        <v>30</v>
      </c>
      <c r="L513" s="170"/>
      <c r="M513" s="169"/>
      <c r="N513" s="169"/>
      <c r="O513" s="170"/>
      <c r="P513" s="170"/>
      <c r="Q513" s="170"/>
      <c r="R513" s="170"/>
      <c r="S513" s="180">
        <v>43489</v>
      </c>
      <c r="T513" s="187"/>
      <c r="U513" s="170"/>
      <c r="V513" s="198">
        <v>2596.63</v>
      </c>
      <c r="W513" s="168"/>
      <c r="X513" s="169"/>
      <c r="Y513" s="204">
        <v>0</v>
      </c>
      <c r="Z513" s="201">
        <v>2293.69</v>
      </c>
      <c r="AA513" s="169" t="s">
        <v>39</v>
      </c>
      <c r="AB513" s="171"/>
      <c r="AC513" s="208" t="s">
        <v>1354</v>
      </c>
    </row>
    <row r="514" spans="1:29" ht="15.75" customHeight="1" x14ac:dyDescent="0.2">
      <c r="A514" s="174">
        <v>43367</v>
      </c>
      <c r="B514" s="178">
        <v>30473802</v>
      </c>
      <c r="C514" s="177" t="s">
        <v>744</v>
      </c>
      <c r="D514" s="183"/>
      <c r="E514" s="179"/>
      <c r="F514" s="170"/>
      <c r="G514" s="170"/>
      <c r="H514" s="169" t="s">
        <v>1271</v>
      </c>
      <c r="I514" s="180">
        <v>43397</v>
      </c>
      <c r="J514" s="87" t="s">
        <v>30</v>
      </c>
      <c r="L514" s="170"/>
      <c r="M514" s="169"/>
      <c r="N514" s="169"/>
      <c r="O514" s="170"/>
      <c r="P514" s="170"/>
      <c r="Q514" s="170"/>
      <c r="R514" s="170"/>
      <c r="S514" s="180">
        <v>43489</v>
      </c>
      <c r="T514" s="187"/>
      <c r="U514" s="170"/>
      <c r="V514" s="198">
        <v>972</v>
      </c>
      <c r="W514" s="168"/>
      <c r="X514" s="169" t="s">
        <v>147</v>
      </c>
      <c r="Y514" s="204">
        <v>0</v>
      </c>
      <c r="Z514" s="201">
        <v>972</v>
      </c>
      <c r="AA514" s="169" t="s">
        <v>39</v>
      </c>
      <c r="AB514" s="171"/>
      <c r="AC514" s="208" t="s">
        <v>1349</v>
      </c>
    </row>
    <row r="515" spans="1:29" ht="15.75" customHeight="1" x14ac:dyDescent="0.2">
      <c r="A515" s="174">
        <v>43385</v>
      </c>
      <c r="B515" s="175" t="s">
        <v>247</v>
      </c>
      <c r="C515" s="177" t="s">
        <v>745</v>
      </c>
      <c r="D515" s="179"/>
      <c r="E515" s="179"/>
      <c r="F515" s="170"/>
      <c r="G515" s="170"/>
      <c r="H515" s="169" t="s">
        <v>1272</v>
      </c>
      <c r="I515" s="180">
        <v>43392</v>
      </c>
      <c r="J515" s="87" t="s">
        <v>30</v>
      </c>
      <c r="L515" s="170"/>
      <c r="M515" s="169"/>
      <c r="N515" s="169"/>
      <c r="O515" s="170"/>
      <c r="P515" s="170"/>
      <c r="Q515" s="170"/>
      <c r="R515" s="170"/>
      <c r="S515" s="180">
        <v>43489</v>
      </c>
      <c r="T515" s="187"/>
      <c r="U515" s="170"/>
      <c r="V515" s="198">
        <v>1785</v>
      </c>
      <c r="W515" s="168"/>
      <c r="X515" s="169"/>
      <c r="Y515" s="204">
        <v>0</v>
      </c>
      <c r="Z515" s="201">
        <v>1785</v>
      </c>
      <c r="AA515" s="169" t="s">
        <v>39</v>
      </c>
      <c r="AB515" s="171"/>
      <c r="AC515" s="208" t="s">
        <v>1365</v>
      </c>
    </row>
    <row r="516" spans="1:29" ht="15.75" customHeight="1" x14ac:dyDescent="0.2">
      <c r="A516" s="174">
        <v>43388</v>
      </c>
      <c r="B516" s="175" t="s">
        <v>247</v>
      </c>
      <c r="C516" s="177" t="s">
        <v>746</v>
      </c>
      <c r="D516" s="179"/>
      <c r="E516" s="179"/>
      <c r="F516" s="170"/>
      <c r="G516" s="170"/>
      <c r="H516" s="169" t="s">
        <v>1273</v>
      </c>
      <c r="I516" s="180">
        <v>43448</v>
      </c>
      <c r="J516" s="87" t="s">
        <v>30</v>
      </c>
      <c r="L516" s="170"/>
      <c r="M516" s="169"/>
      <c r="N516" s="169"/>
      <c r="O516" s="170"/>
      <c r="P516" s="170"/>
      <c r="Q516" s="170"/>
      <c r="R516" s="170"/>
      <c r="S516" s="180">
        <v>43493</v>
      </c>
      <c r="T516" s="187"/>
      <c r="U516" s="170"/>
      <c r="V516" s="198">
        <v>463.15</v>
      </c>
      <c r="W516" s="168"/>
      <c r="X516" s="169"/>
      <c r="Y516" s="204">
        <v>0</v>
      </c>
      <c r="Z516" s="201">
        <v>463.15</v>
      </c>
      <c r="AA516" s="169" t="s">
        <v>39</v>
      </c>
      <c r="AB516" s="171"/>
      <c r="AC516" s="208" t="s">
        <v>1356</v>
      </c>
    </row>
    <row r="517" spans="1:29" ht="15.75" customHeight="1" x14ac:dyDescent="0.2">
      <c r="A517" s="174">
        <v>43472</v>
      </c>
      <c r="B517" s="175" t="s">
        <v>247</v>
      </c>
      <c r="C517" s="184" t="s">
        <v>747</v>
      </c>
      <c r="D517" s="179"/>
      <c r="E517" s="179"/>
      <c r="F517" s="170"/>
      <c r="G517" s="170"/>
      <c r="H517" s="169" t="s">
        <v>1274</v>
      </c>
      <c r="I517" s="180">
        <v>43546</v>
      </c>
      <c r="J517" s="87" t="s">
        <v>30</v>
      </c>
      <c r="L517" s="170"/>
      <c r="M517" s="169"/>
      <c r="N517" s="169"/>
      <c r="O517" s="170"/>
      <c r="P517" s="170"/>
      <c r="Q517" s="170"/>
      <c r="R517" s="170"/>
      <c r="S517" s="180">
        <v>43493</v>
      </c>
      <c r="T517" s="187"/>
      <c r="U517" s="170"/>
      <c r="V517" s="198">
        <v>3768.86</v>
      </c>
      <c r="W517" s="168"/>
      <c r="X517" s="169"/>
      <c r="Y517" s="204">
        <v>0</v>
      </c>
      <c r="Z517" s="201">
        <v>3768.86</v>
      </c>
      <c r="AA517" s="169" t="s">
        <v>39</v>
      </c>
      <c r="AB517" s="171"/>
      <c r="AC517" s="208" t="s">
        <v>1359</v>
      </c>
    </row>
    <row r="518" spans="1:29" ht="15.75" customHeight="1" x14ac:dyDescent="0.2">
      <c r="A518" s="174">
        <v>43446</v>
      </c>
      <c r="B518" s="175" t="s">
        <v>247</v>
      </c>
      <c r="C518" s="177" t="s">
        <v>748</v>
      </c>
      <c r="D518" s="179"/>
      <c r="E518" s="179"/>
      <c r="F518" s="170"/>
      <c r="G518" s="170"/>
      <c r="H518" s="169" t="s">
        <v>1275</v>
      </c>
      <c r="I518" s="180">
        <v>43474</v>
      </c>
      <c r="J518" s="87" t="s">
        <v>30</v>
      </c>
      <c r="L518" s="170"/>
      <c r="M518" s="169"/>
      <c r="N518" s="169"/>
      <c r="O518" s="170"/>
      <c r="P518" s="170"/>
      <c r="Q518" s="170"/>
      <c r="R518" s="170"/>
      <c r="S518" s="180">
        <v>43493</v>
      </c>
      <c r="T518" s="187"/>
      <c r="U518" s="170"/>
      <c r="V518" s="198">
        <v>666</v>
      </c>
      <c r="W518" s="168"/>
      <c r="X518" s="169"/>
      <c r="Y518" s="204">
        <v>0</v>
      </c>
      <c r="Z518" s="201">
        <v>666</v>
      </c>
      <c r="AA518" s="169" t="s">
        <v>39</v>
      </c>
      <c r="AB518" s="171"/>
      <c r="AC518" s="208" t="s">
        <v>1355</v>
      </c>
    </row>
    <row r="519" spans="1:29" ht="15.75" customHeight="1" x14ac:dyDescent="0.2">
      <c r="A519" s="174">
        <v>43411</v>
      </c>
      <c r="B519" s="175" t="s">
        <v>247</v>
      </c>
      <c r="C519" s="177" t="s">
        <v>749</v>
      </c>
      <c r="D519" s="183"/>
      <c r="E519" s="179"/>
      <c r="F519" s="170"/>
      <c r="G519" s="170"/>
      <c r="H519" s="169" t="s">
        <v>1276</v>
      </c>
      <c r="I519" s="180">
        <v>43437</v>
      </c>
      <c r="J519" s="87" t="s">
        <v>30</v>
      </c>
      <c r="L519" s="170"/>
      <c r="M519" s="169"/>
      <c r="N519" s="169"/>
      <c r="O519" s="170"/>
      <c r="P519" s="170"/>
      <c r="Q519" s="170"/>
      <c r="R519" s="170"/>
      <c r="S519" s="180">
        <v>43500</v>
      </c>
      <c r="T519" s="187"/>
      <c r="U519" s="170"/>
      <c r="V519" s="198">
        <v>2040</v>
      </c>
      <c r="W519" s="168"/>
      <c r="X519" s="169"/>
      <c r="Y519" s="204">
        <v>0</v>
      </c>
      <c r="Z519" s="201">
        <v>2040</v>
      </c>
      <c r="AA519" s="169" t="s">
        <v>39</v>
      </c>
      <c r="AB519" s="171"/>
      <c r="AC519" s="208" t="s">
        <v>1354</v>
      </c>
    </row>
    <row r="520" spans="1:29" ht="15.75" customHeight="1" x14ac:dyDescent="0.2">
      <c r="A520" s="174">
        <v>43486</v>
      </c>
      <c r="B520" s="175" t="s">
        <v>247</v>
      </c>
      <c r="C520" s="177" t="s">
        <v>750</v>
      </c>
      <c r="D520" s="179"/>
      <c r="E520" s="179"/>
      <c r="F520" s="170"/>
      <c r="G520" s="170"/>
      <c r="H520" s="169" t="s">
        <v>1277</v>
      </c>
      <c r="I520" s="180">
        <v>43486</v>
      </c>
      <c r="J520" s="87" t="s">
        <v>30</v>
      </c>
      <c r="L520" s="170"/>
      <c r="M520" s="169"/>
      <c r="N520" s="169"/>
      <c r="O520" s="170"/>
      <c r="P520" s="170"/>
      <c r="Q520" s="170"/>
      <c r="R520" s="170"/>
      <c r="S520" s="180">
        <v>43501</v>
      </c>
      <c r="T520" s="187"/>
      <c r="U520" s="170"/>
      <c r="V520" s="198">
        <v>1800</v>
      </c>
      <c r="W520" s="168"/>
      <c r="X520" s="169"/>
      <c r="Y520" s="204">
        <v>0</v>
      </c>
      <c r="Z520" s="201">
        <v>1800</v>
      </c>
      <c r="AA520" s="169" t="s">
        <v>39</v>
      </c>
      <c r="AB520" s="171"/>
      <c r="AC520" s="208" t="s">
        <v>1355</v>
      </c>
    </row>
    <row r="521" spans="1:29" ht="15.75" customHeight="1" x14ac:dyDescent="0.2">
      <c r="A521" s="174">
        <v>43328</v>
      </c>
      <c r="B521" s="175" t="s">
        <v>247</v>
      </c>
      <c r="C521" s="184" t="s">
        <v>751</v>
      </c>
      <c r="D521" s="179"/>
      <c r="E521" s="179"/>
      <c r="F521" s="170"/>
      <c r="G521" s="170"/>
      <c r="H521" s="169" t="s">
        <v>1278</v>
      </c>
      <c r="I521" s="180">
        <v>43489</v>
      </c>
      <c r="J521" s="87" t="s">
        <v>30</v>
      </c>
      <c r="L521" s="170"/>
      <c r="M521" s="169"/>
      <c r="N521" s="169"/>
      <c r="O521" s="170"/>
      <c r="P521" s="170"/>
      <c r="Q521" s="170"/>
      <c r="R521" s="170"/>
      <c r="S521" s="180">
        <v>43501</v>
      </c>
      <c r="T521" s="187"/>
      <c r="U521" s="170"/>
      <c r="V521" s="198">
        <v>1350.32</v>
      </c>
      <c r="W521" s="168"/>
      <c r="X521" s="169"/>
      <c r="Y521" s="204">
        <v>0</v>
      </c>
      <c r="Z521" s="201">
        <v>1350.32</v>
      </c>
      <c r="AA521" s="169" t="s">
        <v>39</v>
      </c>
      <c r="AB521" s="171"/>
      <c r="AC521" s="208" t="s">
        <v>1359</v>
      </c>
    </row>
    <row r="522" spans="1:29" ht="15.75" customHeight="1" x14ac:dyDescent="0.2">
      <c r="A522" s="174">
        <v>43455</v>
      </c>
      <c r="B522" s="178">
        <v>30765779</v>
      </c>
      <c r="C522" s="177" t="s">
        <v>752</v>
      </c>
      <c r="D522" s="183"/>
      <c r="E522" s="179"/>
      <c r="F522" s="170"/>
      <c r="G522" s="170"/>
      <c r="H522" s="169" t="s">
        <v>1279</v>
      </c>
      <c r="I522" s="180">
        <v>43510</v>
      </c>
      <c r="J522" s="87" t="s">
        <v>30</v>
      </c>
      <c r="L522" s="170"/>
      <c r="M522" s="169"/>
      <c r="N522" s="169"/>
      <c r="O522" s="170"/>
      <c r="P522" s="170"/>
      <c r="Q522" s="170"/>
      <c r="R522" s="170"/>
      <c r="S522" s="180">
        <v>43503</v>
      </c>
      <c r="T522" s="187"/>
      <c r="U522" s="170"/>
      <c r="V522" s="198">
        <v>1398</v>
      </c>
      <c r="W522" s="168"/>
      <c r="X522" s="169"/>
      <c r="Y522" s="204">
        <v>0</v>
      </c>
      <c r="Z522" s="201">
        <v>1398</v>
      </c>
      <c r="AA522" s="169" t="s">
        <v>39</v>
      </c>
      <c r="AB522" s="171"/>
      <c r="AC522" s="208" t="s">
        <v>1355</v>
      </c>
    </row>
    <row r="523" spans="1:29" ht="15.75" customHeight="1" x14ac:dyDescent="0.2">
      <c r="A523" s="174">
        <v>43321</v>
      </c>
      <c r="B523" s="176">
        <v>30277617</v>
      </c>
      <c r="C523" s="177" t="s">
        <v>753</v>
      </c>
      <c r="D523" s="179"/>
      <c r="E523" s="179"/>
      <c r="F523" s="170"/>
      <c r="G523" s="170"/>
      <c r="H523" s="169" t="s">
        <v>1280</v>
      </c>
      <c r="I523" s="180">
        <v>43355</v>
      </c>
      <c r="J523" s="87" t="s">
        <v>30</v>
      </c>
      <c r="L523" s="170"/>
      <c r="M523" s="169"/>
      <c r="N523" s="169"/>
      <c r="O523" s="170"/>
      <c r="P523" s="170"/>
      <c r="Q523" s="170"/>
      <c r="R523" s="170"/>
      <c r="S523" s="180">
        <v>43504</v>
      </c>
      <c r="T523" s="187"/>
      <c r="U523" s="170"/>
      <c r="V523" s="198">
        <v>4500</v>
      </c>
      <c r="W523" s="168"/>
      <c r="X523" s="169"/>
      <c r="Y523" s="204">
        <v>0</v>
      </c>
      <c r="Z523" s="201">
        <v>4500</v>
      </c>
      <c r="AA523" s="169" t="s">
        <v>39</v>
      </c>
      <c r="AB523" s="171"/>
      <c r="AC523" s="208" t="s">
        <v>1349</v>
      </c>
    </row>
    <row r="524" spans="1:29" ht="15.75" customHeight="1" x14ac:dyDescent="0.2">
      <c r="A524" s="174">
        <v>43482</v>
      </c>
      <c r="B524" s="178">
        <v>30755619</v>
      </c>
      <c r="C524" s="177" t="s">
        <v>754</v>
      </c>
      <c r="D524" s="183"/>
      <c r="E524" s="179"/>
      <c r="F524" s="170"/>
      <c r="G524" s="170"/>
      <c r="H524" s="169" t="s">
        <v>1281</v>
      </c>
      <c r="I524" s="180">
        <v>43508</v>
      </c>
      <c r="J524" s="87" t="s">
        <v>30</v>
      </c>
      <c r="L524" s="170"/>
      <c r="M524" s="169"/>
      <c r="N524" s="169"/>
      <c r="O524" s="170"/>
      <c r="P524" s="170"/>
      <c r="Q524" s="170"/>
      <c r="R524" s="170"/>
      <c r="S524" s="180">
        <v>43504</v>
      </c>
      <c r="T524" s="187"/>
      <c r="U524" s="170"/>
      <c r="V524" s="198">
        <v>4188</v>
      </c>
      <c r="W524" s="168"/>
      <c r="X524" s="169"/>
      <c r="Y524" s="204">
        <v>0</v>
      </c>
      <c r="Z524" s="201">
        <v>4188</v>
      </c>
      <c r="AA524" s="169" t="s">
        <v>39</v>
      </c>
      <c r="AB524" s="171"/>
      <c r="AC524" s="208" t="s">
        <v>1349</v>
      </c>
    </row>
    <row r="525" spans="1:29" ht="15.75" customHeight="1" x14ac:dyDescent="0.2">
      <c r="A525" s="174">
        <v>43504</v>
      </c>
      <c r="B525" s="177">
        <v>30889173</v>
      </c>
      <c r="C525" s="177" t="s">
        <v>1315</v>
      </c>
      <c r="D525" s="170"/>
      <c r="E525" s="170"/>
      <c r="F525" s="170"/>
      <c r="G525" s="170"/>
      <c r="H525" s="177" t="s">
        <v>1344</v>
      </c>
      <c r="I525" s="206">
        <v>43543</v>
      </c>
      <c r="J525" s="87" t="s">
        <v>30</v>
      </c>
      <c r="K525" s="170"/>
      <c r="L525" s="170"/>
      <c r="M525" s="169"/>
      <c r="N525" s="169"/>
      <c r="O525" s="170"/>
      <c r="P525" s="170"/>
      <c r="Q525" s="170"/>
      <c r="R525" s="170"/>
      <c r="S525" s="180">
        <v>43504</v>
      </c>
      <c r="T525" s="193"/>
      <c r="U525" s="170"/>
      <c r="V525" s="198">
        <v>3000</v>
      </c>
      <c r="W525" s="168"/>
      <c r="X525" s="169"/>
      <c r="Y525" s="204">
        <v>0</v>
      </c>
      <c r="Z525" s="201">
        <v>3000</v>
      </c>
      <c r="AA525" s="169" t="s">
        <v>39</v>
      </c>
      <c r="AB525" s="171"/>
      <c r="AC525" s="208" t="s">
        <v>1355</v>
      </c>
    </row>
    <row r="526" spans="1:29" ht="15.75" customHeight="1" x14ac:dyDescent="0.2">
      <c r="A526" s="174">
        <v>43472</v>
      </c>
      <c r="B526" s="178">
        <v>30675181</v>
      </c>
      <c r="C526" s="177" t="s">
        <v>755</v>
      </c>
      <c r="D526" s="179"/>
      <c r="E526" s="179"/>
      <c r="F526" s="170"/>
      <c r="G526" s="170"/>
      <c r="H526" s="169" t="s">
        <v>1282</v>
      </c>
      <c r="I526" s="180">
        <v>43483</v>
      </c>
      <c r="J526" s="87" t="s">
        <v>30</v>
      </c>
      <c r="L526" s="170"/>
      <c r="M526" s="169"/>
      <c r="N526" s="169"/>
      <c r="O526" s="170"/>
      <c r="P526" s="170"/>
      <c r="Q526" s="170"/>
      <c r="R526" s="170"/>
      <c r="S526" s="180">
        <v>43507</v>
      </c>
      <c r="T526" s="187"/>
      <c r="U526" s="170"/>
      <c r="V526" s="198">
        <v>1518.6</v>
      </c>
      <c r="W526" s="168"/>
      <c r="X526" s="169" t="s">
        <v>150</v>
      </c>
      <c r="Y526" s="204">
        <v>0</v>
      </c>
      <c r="Z526" s="201">
        <v>1518.6</v>
      </c>
      <c r="AA526" s="169" t="s">
        <v>39</v>
      </c>
      <c r="AB526" s="171"/>
      <c r="AC526" s="208" t="s">
        <v>1363</v>
      </c>
    </row>
    <row r="527" spans="1:29" ht="15.75" customHeight="1" x14ac:dyDescent="0.2">
      <c r="A527" s="174">
        <v>43473</v>
      </c>
      <c r="B527" s="178">
        <v>30804436</v>
      </c>
      <c r="C527" s="177" t="s">
        <v>756</v>
      </c>
      <c r="D527" s="183"/>
      <c r="E527" s="179"/>
      <c r="F527" s="170"/>
      <c r="G527" s="170"/>
      <c r="H527" s="169" t="s">
        <v>1283</v>
      </c>
      <c r="I527" s="180">
        <v>43521</v>
      </c>
      <c r="J527" s="87" t="s">
        <v>30</v>
      </c>
      <c r="L527" s="170"/>
      <c r="M527" s="169"/>
      <c r="N527" s="169"/>
      <c r="O527" s="170"/>
      <c r="P527" s="170"/>
      <c r="Q527" s="170"/>
      <c r="R527" s="170"/>
      <c r="S527" s="180">
        <v>43507</v>
      </c>
      <c r="T527" s="187"/>
      <c r="U527" s="170"/>
      <c r="V527" s="198">
        <v>4188</v>
      </c>
      <c r="W527" s="168"/>
      <c r="X527" s="169"/>
      <c r="Y527" s="204">
        <v>0</v>
      </c>
      <c r="Z527" s="201">
        <v>4188</v>
      </c>
      <c r="AA527" s="169" t="s">
        <v>39</v>
      </c>
      <c r="AB527" s="171"/>
      <c r="AC527" s="208" t="s">
        <v>1347</v>
      </c>
    </row>
    <row r="528" spans="1:29" ht="12.75" x14ac:dyDescent="0.2">
      <c r="A528" s="174">
        <v>43476</v>
      </c>
      <c r="B528" s="175" t="s">
        <v>247</v>
      </c>
      <c r="C528" s="177" t="s">
        <v>757</v>
      </c>
      <c r="D528" s="179"/>
      <c r="E528" s="179"/>
      <c r="F528" s="170"/>
      <c r="G528" s="170"/>
      <c r="H528" s="169" t="s">
        <v>1284</v>
      </c>
      <c r="I528" s="180">
        <v>43518</v>
      </c>
      <c r="J528" s="87" t="s">
        <v>30</v>
      </c>
      <c r="L528" s="170"/>
      <c r="M528" s="169"/>
      <c r="N528" s="169"/>
      <c r="O528" s="170"/>
      <c r="P528" s="170"/>
      <c r="Q528" s="170"/>
      <c r="R528" s="170"/>
      <c r="S528" s="180">
        <v>43508</v>
      </c>
      <c r="T528" s="187"/>
      <c r="U528" s="170"/>
      <c r="V528" s="198">
        <v>418.7</v>
      </c>
      <c r="W528" s="168"/>
      <c r="X528" s="169"/>
      <c r="Y528" s="204">
        <v>0</v>
      </c>
      <c r="Z528" s="201">
        <v>418.7</v>
      </c>
      <c r="AA528" s="169" t="s">
        <v>39</v>
      </c>
      <c r="AB528" s="171"/>
      <c r="AC528" s="208" t="s">
        <v>1354</v>
      </c>
    </row>
    <row r="529" spans="1:29" ht="15.75" customHeight="1" x14ac:dyDescent="0.2">
      <c r="A529" s="174">
        <v>43508</v>
      </c>
      <c r="B529" s="177">
        <v>30807578</v>
      </c>
      <c r="C529" s="177" t="s">
        <v>1316</v>
      </c>
      <c r="D529" s="170"/>
      <c r="E529" s="170"/>
      <c r="F529" s="170"/>
      <c r="G529" s="170"/>
      <c r="H529" s="177" t="s">
        <v>1337</v>
      </c>
      <c r="I529" s="206">
        <v>43522</v>
      </c>
      <c r="J529" s="87" t="s">
        <v>30</v>
      </c>
      <c r="K529" s="170"/>
      <c r="L529" s="170"/>
      <c r="M529" s="169"/>
      <c r="N529" s="169"/>
      <c r="O529" s="170"/>
      <c r="P529" s="170"/>
      <c r="Q529" s="170"/>
      <c r="R529" s="170"/>
      <c r="S529" s="180">
        <v>43508</v>
      </c>
      <c r="T529" s="193"/>
      <c r="U529" s="170"/>
      <c r="V529" s="198">
        <v>2250</v>
      </c>
      <c r="W529" s="168"/>
      <c r="X529" s="169"/>
      <c r="Y529" s="204">
        <v>0</v>
      </c>
      <c r="Z529" s="201">
        <v>2250</v>
      </c>
      <c r="AA529" s="169" t="s">
        <v>39</v>
      </c>
      <c r="AB529" s="171"/>
      <c r="AC529" s="208" t="s">
        <v>1359</v>
      </c>
    </row>
    <row r="530" spans="1:29" ht="15.75" customHeight="1" x14ac:dyDescent="0.2">
      <c r="A530" s="174">
        <v>43340</v>
      </c>
      <c r="B530" s="175">
        <v>1032581</v>
      </c>
      <c r="C530" s="177" t="s">
        <v>758</v>
      </c>
      <c r="D530" s="179"/>
      <c r="E530" s="179"/>
      <c r="F530" s="170"/>
      <c r="G530" s="170"/>
      <c r="H530" s="169" t="s">
        <v>1285</v>
      </c>
      <c r="I530" s="180">
        <v>43511</v>
      </c>
      <c r="J530" s="87" t="s">
        <v>30</v>
      </c>
      <c r="L530" s="170"/>
      <c r="M530" s="169"/>
      <c r="N530" s="169"/>
      <c r="O530" s="170"/>
      <c r="P530" s="170"/>
      <c r="Q530" s="170"/>
      <c r="R530" s="170"/>
      <c r="S530" s="180">
        <v>43510</v>
      </c>
      <c r="T530" s="187"/>
      <c r="U530" s="170"/>
      <c r="V530" s="198">
        <v>473.25</v>
      </c>
      <c r="W530" s="168"/>
      <c r="X530" s="169" t="s">
        <v>156</v>
      </c>
      <c r="Y530" s="204">
        <v>0</v>
      </c>
      <c r="Z530" s="201">
        <v>473.25</v>
      </c>
      <c r="AA530" s="169" t="s">
        <v>39</v>
      </c>
      <c r="AB530" s="171"/>
      <c r="AC530" s="208" t="s">
        <v>1359</v>
      </c>
    </row>
    <row r="531" spans="1:29" ht="15.75" customHeight="1" x14ac:dyDescent="0.2">
      <c r="A531" s="174">
        <v>43503</v>
      </c>
      <c r="B531" s="175" t="s">
        <v>247</v>
      </c>
      <c r="C531" s="184" t="s">
        <v>759</v>
      </c>
      <c r="D531" s="183"/>
      <c r="E531" s="179"/>
      <c r="F531" s="170"/>
      <c r="G531" s="170"/>
      <c r="H531" s="169" t="s">
        <v>1286</v>
      </c>
      <c r="I531" s="180">
        <v>43545</v>
      </c>
      <c r="J531" s="87" t="s">
        <v>30</v>
      </c>
      <c r="L531" s="170"/>
      <c r="M531" s="169"/>
      <c r="N531" s="169"/>
      <c r="O531" s="170"/>
      <c r="P531" s="170"/>
      <c r="Q531" s="170"/>
      <c r="R531" s="170"/>
      <c r="S531" s="180">
        <v>43515</v>
      </c>
      <c r="T531" s="187"/>
      <c r="U531" s="170"/>
      <c r="V531" s="198">
        <v>2604</v>
      </c>
      <c r="W531" s="168"/>
      <c r="X531" s="169"/>
      <c r="Y531" s="204">
        <v>0</v>
      </c>
      <c r="Z531" s="201">
        <v>2604</v>
      </c>
      <c r="AA531" s="169" t="s">
        <v>39</v>
      </c>
      <c r="AB531" s="171"/>
      <c r="AC531" s="208" t="s">
        <v>1359</v>
      </c>
    </row>
    <row r="532" spans="1:29" ht="15.75" customHeight="1" x14ac:dyDescent="0.2">
      <c r="A532" s="174">
        <v>43493</v>
      </c>
      <c r="B532" s="176">
        <v>30838664</v>
      </c>
      <c r="C532" s="177" t="s">
        <v>760</v>
      </c>
      <c r="D532" s="179"/>
      <c r="E532" s="179"/>
      <c r="F532" s="170"/>
      <c r="G532" s="170"/>
      <c r="H532" s="169" t="s">
        <v>1287</v>
      </c>
      <c r="I532" s="180">
        <v>43529</v>
      </c>
      <c r="J532" s="87" t="s">
        <v>30</v>
      </c>
      <c r="L532" s="170"/>
      <c r="M532" s="169"/>
      <c r="N532" s="169"/>
      <c r="O532" s="170"/>
      <c r="P532" s="170"/>
      <c r="Q532" s="170"/>
      <c r="R532" s="170"/>
      <c r="S532" s="180">
        <v>43515</v>
      </c>
      <c r="T532" s="187"/>
      <c r="U532" s="170"/>
      <c r="V532" s="198">
        <v>2640</v>
      </c>
      <c r="W532" s="168"/>
      <c r="X532" s="169"/>
      <c r="Y532" s="204">
        <v>0</v>
      </c>
      <c r="Z532" s="201">
        <v>2640</v>
      </c>
      <c r="AA532" s="169" t="s">
        <v>39</v>
      </c>
      <c r="AB532" s="171"/>
      <c r="AC532" s="208" t="s">
        <v>1347</v>
      </c>
    </row>
    <row r="533" spans="1:29" ht="15.75" customHeight="1" x14ac:dyDescent="0.2">
      <c r="A533" s="174">
        <v>43404</v>
      </c>
      <c r="B533" s="178">
        <v>30472002</v>
      </c>
      <c r="C533" s="177" t="s">
        <v>761</v>
      </c>
      <c r="D533" s="179"/>
      <c r="E533" s="179"/>
      <c r="F533" s="170"/>
      <c r="G533" s="170"/>
      <c r="H533" s="169" t="s">
        <v>1288</v>
      </c>
      <c r="I533" s="180">
        <v>43426</v>
      </c>
      <c r="J533" s="87" t="s">
        <v>30</v>
      </c>
      <c r="L533" s="170"/>
      <c r="M533" s="169"/>
      <c r="N533" s="169"/>
      <c r="O533" s="170"/>
      <c r="P533" s="170"/>
      <c r="Q533" s="170"/>
      <c r="R533" s="170"/>
      <c r="S533" s="180">
        <v>43517</v>
      </c>
      <c r="T533" s="187"/>
      <c r="U533" s="170"/>
      <c r="V533" s="198">
        <v>1831.83</v>
      </c>
      <c r="W533" s="168"/>
      <c r="X533" s="169"/>
      <c r="Y533" s="204">
        <v>0</v>
      </c>
      <c r="Z533" s="201">
        <v>1831.83</v>
      </c>
      <c r="AA533" s="169" t="s">
        <v>39</v>
      </c>
      <c r="AB533" s="171"/>
      <c r="AC533" s="208" t="s">
        <v>1346</v>
      </c>
    </row>
    <row r="534" spans="1:29" ht="15.75" customHeight="1" x14ac:dyDescent="0.2">
      <c r="A534" s="174">
        <v>43517</v>
      </c>
      <c r="B534" s="177">
        <v>30830920</v>
      </c>
      <c r="C534" s="177" t="s">
        <v>1317</v>
      </c>
      <c r="D534" s="170"/>
      <c r="E534" s="170"/>
      <c r="F534" s="170"/>
      <c r="G534" s="170"/>
      <c r="H534" s="177" t="s">
        <v>1338</v>
      </c>
      <c r="I534" s="206">
        <v>43528</v>
      </c>
      <c r="J534" s="87" t="s">
        <v>30</v>
      </c>
      <c r="K534" s="170"/>
      <c r="L534" s="170"/>
      <c r="M534" s="169"/>
      <c r="N534" s="169"/>
      <c r="O534" s="170"/>
      <c r="P534" s="170"/>
      <c r="Q534" s="170"/>
      <c r="R534" s="170"/>
      <c r="S534" s="180">
        <v>43517</v>
      </c>
      <c r="T534" s="193"/>
      <c r="U534" s="170"/>
      <c r="V534" s="198">
        <v>1595</v>
      </c>
      <c r="W534" s="168"/>
      <c r="X534" s="169"/>
      <c r="Y534" s="204">
        <v>0</v>
      </c>
      <c r="Z534" s="201">
        <v>1595</v>
      </c>
      <c r="AA534" s="169" t="s">
        <v>39</v>
      </c>
      <c r="AB534" s="171"/>
      <c r="AC534" s="208" t="s">
        <v>1346</v>
      </c>
    </row>
    <row r="535" spans="1:29" ht="15.75" customHeight="1" x14ac:dyDescent="0.2">
      <c r="A535" s="174">
        <v>43490</v>
      </c>
      <c r="B535" s="175" t="s">
        <v>247</v>
      </c>
      <c r="C535" s="177" t="s">
        <v>762</v>
      </c>
      <c r="D535" s="179"/>
      <c r="E535" s="179"/>
      <c r="F535" s="170"/>
      <c r="G535" s="170"/>
      <c r="H535" s="169" t="s">
        <v>1289</v>
      </c>
      <c r="I535" s="180">
        <v>43496</v>
      </c>
      <c r="J535" s="87" t="s">
        <v>30</v>
      </c>
      <c r="L535" s="170"/>
      <c r="M535" s="169"/>
      <c r="N535" s="169"/>
      <c r="O535" s="170"/>
      <c r="P535" s="170"/>
      <c r="Q535" s="170"/>
      <c r="R535" s="170"/>
      <c r="S535" s="180">
        <v>43522</v>
      </c>
      <c r="T535" s="187"/>
      <c r="U535" s="170"/>
      <c r="V535" s="198">
        <v>379.66</v>
      </c>
      <c r="W535" s="168"/>
      <c r="X535" s="169" t="s">
        <v>146</v>
      </c>
      <c r="Y535" s="204">
        <v>0</v>
      </c>
      <c r="Z535" s="201">
        <v>379.66</v>
      </c>
      <c r="AA535" s="169" t="s">
        <v>39</v>
      </c>
      <c r="AB535" s="171"/>
      <c r="AC535" s="208" t="s">
        <v>1346</v>
      </c>
    </row>
    <row r="536" spans="1:29" ht="15.75" customHeight="1" x14ac:dyDescent="0.2">
      <c r="A536" s="174">
        <v>43523</v>
      </c>
      <c r="B536" s="177">
        <v>30860990</v>
      </c>
      <c r="C536" s="177" t="s">
        <v>1318</v>
      </c>
      <c r="D536" s="170"/>
      <c r="E536" s="170"/>
      <c r="F536" s="170"/>
      <c r="G536" s="170"/>
      <c r="H536" s="177" t="s">
        <v>1339</v>
      </c>
      <c r="I536" s="206">
        <v>43536</v>
      </c>
      <c r="J536" s="87" t="s">
        <v>30</v>
      </c>
      <c r="K536" s="170"/>
      <c r="L536" s="170"/>
      <c r="M536" s="169"/>
      <c r="N536" s="169"/>
      <c r="O536" s="170"/>
      <c r="P536" s="170"/>
      <c r="Q536" s="170"/>
      <c r="R536" s="170"/>
      <c r="S536" s="180">
        <v>43523</v>
      </c>
      <c r="T536" s="193"/>
      <c r="U536" s="170"/>
      <c r="V536" s="198">
        <v>2250</v>
      </c>
      <c r="W536" s="168"/>
      <c r="X536" s="169"/>
      <c r="Y536" s="204">
        <v>0</v>
      </c>
      <c r="Z536" s="201">
        <v>2250</v>
      </c>
      <c r="AA536" s="169" t="s">
        <v>39</v>
      </c>
      <c r="AB536" s="171"/>
      <c r="AC536" s="208" t="s">
        <v>1363</v>
      </c>
    </row>
    <row r="537" spans="1:29" ht="15.75" customHeight="1" x14ac:dyDescent="0.2">
      <c r="A537" s="174">
        <v>43524</v>
      </c>
      <c r="B537" s="177">
        <v>30849080</v>
      </c>
      <c r="C537" s="177" t="s">
        <v>1319</v>
      </c>
      <c r="D537" s="170"/>
      <c r="E537" s="170"/>
      <c r="F537" s="170"/>
      <c r="G537" s="170"/>
      <c r="H537" s="177" t="s">
        <v>1340</v>
      </c>
      <c r="I537" s="206">
        <v>43532</v>
      </c>
      <c r="J537" s="87" t="s">
        <v>30</v>
      </c>
      <c r="K537" s="170"/>
      <c r="L537" s="170"/>
      <c r="M537" s="169"/>
      <c r="N537" s="169"/>
      <c r="O537" s="170"/>
      <c r="P537" s="170"/>
      <c r="Q537" s="170"/>
      <c r="R537" s="170"/>
      <c r="S537" s="180">
        <v>43524</v>
      </c>
      <c r="T537" s="193"/>
      <c r="U537" s="170"/>
      <c r="V537" s="198">
        <v>2250</v>
      </c>
      <c r="W537" s="168"/>
      <c r="X537" s="169"/>
      <c r="Y537" s="204">
        <v>0</v>
      </c>
      <c r="Z537" s="201">
        <v>2250</v>
      </c>
      <c r="AA537" s="169" t="s">
        <v>39</v>
      </c>
      <c r="AB537" s="171"/>
      <c r="AC537" s="208" t="s">
        <v>1346</v>
      </c>
    </row>
    <row r="538" spans="1:29" ht="15.75" customHeight="1" x14ac:dyDescent="0.2">
      <c r="A538" s="174">
        <v>43474</v>
      </c>
      <c r="B538" s="178">
        <v>30873338</v>
      </c>
      <c r="C538" s="177" t="s">
        <v>763</v>
      </c>
      <c r="D538" s="179"/>
      <c r="E538" s="179"/>
      <c r="F538" s="170"/>
      <c r="G538" s="170"/>
      <c r="H538" s="169" t="s">
        <v>1290</v>
      </c>
      <c r="I538" s="180">
        <v>43488</v>
      </c>
      <c r="J538" s="87" t="s">
        <v>30</v>
      </c>
      <c r="L538" s="170"/>
      <c r="M538" s="169"/>
      <c r="N538" s="169"/>
      <c r="O538" s="170"/>
      <c r="P538" s="170"/>
      <c r="Q538" s="170"/>
      <c r="R538" s="170"/>
      <c r="S538" s="180">
        <v>43525</v>
      </c>
      <c r="T538" s="187"/>
      <c r="U538" s="170"/>
      <c r="V538" s="198">
        <v>901.5</v>
      </c>
      <c r="W538" s="168"/>
      <c r="X538" s="169" t="s">
        <v>150</v>
      </c>
      <c r="Y538" s="204">
        <v>0</v>
      </c>
      <c r="Z538" s="201">
        <v>901.5</v>
      </c>
      <c r="AA538" s="169" t="s">
        <v>39</v>
      </c>
      <c r="AB538" s="171"/>
      <c r="AC538" s="208" t="s">
        <v>1362</v>
      </c>
    </row>
    <row r="539" spans="1:29" ht="15.75" customHeight="1" x14ac:dyDescent="0.2">
      <c r="A539" s="174">
        <v>43525</v>
      </c>
      <c r="B539" s="177">
        <v>30861052</v>
      </c>
      <c r="C539" s="177" t="s">
        <v>1321</v>
      </c>
      <c r="D539" s="170"/>
      <c r="E539" s="170"/>
      <c r="F539" s="170"/>
      <c r="G539" s="170"/>
      <c r="H539" s="177" t="s">
        <v>1342</v>
      </c>
      <c r="I539" s="206">
        <v>43536</v>
      </c>
      <c r="J539" s="87" t="s">
        <v>30</v>
      </c>
      <c r="K539" s="170"/>
      <c r="L539" s="170"/>
      <c r="M539" s="169"/>
      <c r="N539" s="169"/>
      <c r="O539" s="170"/>
      <c r="P539" s="170"/>
      <c r="Q539" s="170"/>
      <c r="R539" s="170"/>
      <c r="S539" s="180">
        <v>43525</v>
      </c>
      <c r="T539" s="193"/>
      <c r="U539" s="170"/>
      <c r="V539" s="198">
        <v>1595</v>
      </c>
      <c r="W539" s="168"/>
      <c r="X539" s="169"/>
      <c r="Y539" s="204">
        <v>0</v>
      </c>
      <c r="Z539" s="201">
        <v>1595</v>
      </c>
      <c r="AA539" s="169" t="s">
        <v>39</v>
      </c>
      <c r="AB539" s="171"/>
      <c r="AC539" s="208" t="s">
        <v>1350</v>
      </c>
    </row>
    <row r="540" spans="1:29" ht="15.75" customHeight="1" x14ac:dyDescent="0.2">
      <c r="A540" s="174">
        <v>43488</v>
      </c>
      <c r="B540" s="178">
        <v>30770224</v>
      </c>
      <c r="C540" s="177" t="s">
        <v>764</v>
      </c>
      <c r="D540" s="179"/>
      <c r="E540" s="179"/>
      <c r="F540" s="170"/>
      <c r="G540" s="170"/>
      <c r="H540" s="169" t="s">
        <v>1291</v>
      </c>
      <c r="I540" s="180">
        <v>43509</v>
      </c>
      <c r="J540" s="87" t="s">
        <v>30</v>
      </c>
      <c r="L540" s="170"/>
      <c r="M540" s="169"/>
      <c r="N540" s="169"/>
      <c r="O540" s="170"/>
      <c r="P540" s="170"/>
      <c r="Q540" s="170"/>
      <c r="R540" s="170"/>
      <c r="S540" s="180">
        <v>43528</v>
      </c>
      <c r="T540" s="187"/>
      <c r="U540" s="170"/>
      <c r="V540" s="198">
        <v>2167.62</v>
      </c>
      <c r="W540" s="168"/>
      <c r="X540" s="169"/>
      <c r="Y540" s="204">
        <v>0</v>
      </c>
      <c r="Z540" s="201">
        <v>2167.62</v>
      </c>
      <c r="AA540" s="169" t="s">
        <v>39</v>
      </c>
      <c r="AB540" s="171"/>
      <c r="AC540" s="208" t="s">
        <v>1346</v>
      </c>
    </row>
    <row r="541" spans="1:29" ht="15.75" customHeight="1" x14ac:dyDescent="0.2">
      <c r="A541" s="174">
        <v>43530</v>
      </c>
      <c r="B541" s="177">
        <v>30856238</v>
      </c>
      <c r="C541" s="177" t="s">
        <v>1322</v>
      </c>
      <c r="D541" s="170"/>
      <c r="E541" s="170"/>
      <c r="F541" s="170"/>
      <c r="G541" s="170"/>
      <c r="H541" s="177" t="s">
        <v>1343</v>
      </c>
      <c r="I541" s="206">
        <v>43535</v>
      </c>
      <c r="J541" s="87" t="s">
        <v>30</v>
      </c>
      <c r="K541" s="170"/>
      <c r="L541" s="170"/>
      <c r="M541" s="169"/>
      <c r="N541" s="169"/>
      <c r="O541" s="170"/>
      <c r="P541" s="170"/>
      <c r="Q541" s="170"/>
      <c r="R541" s="170"/>
      <c r="S541" s="180">
        <v>43530</v>
      </c>
      <c r="T541" s="193"/>
      <c r="U541" s="170"/>
      <c r="V541" s="198">
        <v>2250</v>
      </c>
      <c r="W541" s="168"/>
      <c r="X541" s="169"/>
      <c r="Y541" s="204">
        <v>0</v>
      </c>
      <c r="Z541" s="201">
        <v>2250</v>
      </c>
      <c r="AA541" s="169" t="s">
        <v>39</v>
      </c>
      <c r="AB541" s="171"/>
      <c r="AC541" s="208" t="s">
        <v>1355</v>
      </c>
    </row>
    <row r="542" spans="1:29" ht="15.75" customHeight="1" x14ac:dyDescent="0.2">
      <c r="A542" s="174">
        <v>43505</v>
      </c>
      <c r="B542" s="175" t="s">
        <v>247</v>
      </c>
      <c r="C542" s="177" t="s">
        <v>765</v>
      </c>
      <c r="D542" s="179"/>
      <c r="E542" s="179"/>
      <c r="F542" s="170"/>
      <c r="G542" s="170"/>
      <c r="H542" s="169" t="s">
        <v>1292</v>
      </c>
      <c r="I542" s="180">
        <v>43512</v>
      </c>
      <c r="J542" s="87" t="s">
        <v>30</v>
      </c>
      <c r="L542" s="170"/>
      <c r="M542" s="169"/>
      <c r="N542" s="169"/>
      <c r="O542" s="170"/>
      <c r="P542" s="170"/>
      <c r="Q542" s="170"/>
      <c r="R542" s="170"/>
      <c r="S542" s="180">
        <v>43535</v>
      </c>
      <c r="T542" s="187"/>
      <c r="U542" s="170"/>
      <c r="V542" s="198">
        <v>1766.97</v>
      </c>
      <c r="W542" s="168"/>
      <c r="X542" s="169"/>
      <c r="Y542" s="204">
        <v>0</v>
      </c>
      <c r="Z542" s="201">
        <v>1766.97</v>
      </c>
      <c r="AA542" s="169" t="s">
        <v>39</v>
      </c>
      <c r="AB542" s="171"/>
      <c r="AC542" s="208" t="s">
        <v>1351</v>
      </c>
    </row>
    <row r="543" spans="1:29" ht="15.75" customHeight="1" x14ac:dyDescent="0.2">
      <c r="A543" s="174">
        <v>43303</v>
      </c>
      <c r="B543" s="175" t="s">
        <v>247</v>
      </c>
      <c r="C543" s="177" t="s">
        <v>766</v>
      </c>
      <c r="D543" s="179"/>
      <c r="E543" s="179"/>
      <c r="F543" s="170"/>
      <c r="G543" s="170"/>
      <c r="H543" s="169" t="s">
        <v>1293</v>
      </c>
      <c r="I543" s="180">
        <v>43320</v>
      </c>
      <c r="J543" s="87" t="s">
        <v>30</v>
      </c>
      <c r="L543" s="170"/>
      <c r="M543" s="169"/>
      <c r="N543" s="169"/>
      <c r="O543" s="170"/>
      <c r="P543" s="170"/>
      <c r="Q543" s="170"/>
      <c r="R543" s="170"/>
      <c r="S543" s="180">
        <v>43535</v>
      </c>
      <c r="T543" s="187"/>
      <c r="U543" s="170"/>
      <c r="V543" s="198">
        <v>1900.52</v>
      </c>
      <c r="W543" s="168"/>
      <c r="X543" s="169"/>
      <c r="Y543" s="204">
        <v>0</v>
      </c>
      <c r="Z543" s="201">
        <v>1900.52</v>
      </c>
      <c r="AA543" s="169" t="s">
        <v>39</v>
      </c>
      <c r="AB543" s="171"/>
      <c r="AC543" s="208" t="s">
        <v>1351</v>
      </c>
    </row>
    <row r="544" spans="1:29" ht="15.75" customHeight="1" x14ac:dyDescent="0.2">
      <c r="A544" s="174">
        <v>43432</v>
      </c>
      <c r="B544" s="176">
        <v>30691898</v>
      </c>
      <c r="C544" s="177" t="s">
        <v>767</v>
      </c>
      <c r="D544" s="179"/>
      <c r="E544" s="179"/>
      <c r="F544" s="170"/>
      <c r="G544" s="170"/>
      <c r="H544" s="169" t="s">
        <v>1294</v>
      </c>
      <c r="I544" s="180">
        <v>43441</v>
      </c>
      <c r="J544" s="87" t="s">
        <v>30</v>
      </c>
      <c r="L544" s="170"/>
      <c r="M544" s="169"/>
      <c r="N544" s="169"/>
      <c r="O544" s="170"/>
      <c r="P544" s="170"/>
      <c r="Q544" s="170"/>
      <c r="R544" s="170"/>
      <c r="S544" s="180">
        <v>43535</v>
      </c>
      <c r="T544" s="187"/>
      <c r="U544" s="170"/>
      <c r="V544" s="198">
        <v>2927.83</v>
      </c>
      <c r="W544" s="168"/>
      <c r="X544" s="169"/>
      <c r="Y544" s="204">
        <v>0</v>
      </c>
      <c r="Z544" s="201">
        <v>2927.83</v>
      </c>
      <c r="AA544" s="169" t="s">
        <v>39</v>
      </c>
      <c r="AB544" s="171"/>
      <c r="AC544" s="208" t="s">
        <v>1364</v>
      </c>
    </row>
    <row r="545" spans="1:29" ht="15.75" customHeight="1" x14ac:dyDescent="0.2">
      <c r="A545" s="174">
        <v>43511</v>
      </c>
      <c r="B545" s="175" t="s">
        <v>247</v>
      </c>
      <c r="C545" s="184" t="s">
        <v>768</v>
      </c>
      <c r="D545" s="183"/>
      <c r="E545" s="179"/>
      <c r="F545" s="170"/>
      <c r="G545" s="170"/>
      <c r="H545" s="169" t="s">
        <v>1295</v>
      </c>
      <c r="I545" s="180">
        <v>43557</v>
      </c>
      <c r="J545" s="87" t="s">
        <v>30</v>
      </c>
      <c r="L545" s="170"/>
      <c r="M545" s="169"/>
      <c r="N545" s="169"/>
      <c r="O545" s="170"/>
      <c r="P545" s="170"/>
      <c r="Q545" s="170"/>
      <c r="R545" s="170"/>
      <c r="S545" s="180">
        <v>43539</v>
      </c>
      <c r="T545" s="187"/>
      <c r="U545" s="170"/>
      <c r="V545" s="198">
        <v>4188</v>
      </c>
      <c r="W545" s="168"/>
      <c r="X545" s="169"/>
      <c r="Y545" s="204">
        <v>0</v>
      </c>
      <c r="Z545" s="201">
        <v>4188</v>
      </c>
      <c r="AA545" s="169" t="s">
        <v>39</v>
      </c>
      <c r="AB545" s="171"/>
      <c r="AC545" s="208" t="s">
        <v>1353</v>
      </c>
    </row>
    <row r="546" spans="1:29" ht="15.75" customHeight="1" x14ac:dyDescent="0.2">
      <c r="A546" s="174">
        <v>43536</v>
      </c>
      <c r="B546" s="175" t="s">
        <v>247</v>
      </c>
      <c r="C546" s="185" t="s">
        <v>1370</v>
      </c>
      <c r="D546" s="183"/>
      <c r="E546" s="179"/>
      <c r="F546" s="170"/>
      <c r="G546" s="170"/>
      <c r="H546" s="169" t="s">
        <v>1296</v>
      </c>
      <c r="I546" s="181">
        <v>43572</v>
      </c>
      <c r="J546" s="87" t="s">
        <v>30</v>
      </c>
      <c r="L546" s="170"/>
      <c r="M546" s="169"/>
      <c r="N546" s="169"/>
      <c r="O546" s="170"/>
      <c r="P546" s="170"/>
      <c r="Q546" s="170"/>
      <c r="R546" s="170"/>
      <c r="S546" s="180">
        <v>43542</v>
      </c>
      <c r="T546" s="187"/>
      <c r="U546" s="170"/>
      <c r="V546" s="198">
        <v>4188</v>
      </c>
      <c r="W546" s="168"/>
      <c r="X546" s="169"/>
      <c r="Y546" s="204">
        <v>0</v>
      </c>
      <c r="Z546" s="201">
        <v>4188</v>
      </c>
      <c r="AA546" s="169" t="s">
        <v>39</v>
      </c>
      <c r="AB546" s="171"/>
      <c r="AC546" s="208" t="s">
        <v>1348</v>
      </c>
    </row>
    <row r="547" spans="1:29" ht="15.75" customHeight="1" x14ac:dyDescent="0.2">
      <c r="A547" s="174">
        <v>43512</v>
      </c>
      <c r="B547" s="175" t="s">
        <v>247</v>
      </c>
      <c r="C547" s="184" t="s">
        <v>769</v>
      </c>
      <c r="D547" s="179"/>
      <c r="E547" s="179"/>
      <c r="F547" s="170"/>
      <c r="G547" s="170"/>
      <c r="H547" s="169" t="s">
        <v>1297</v>
      </c>
      <c r="I547" s="180">
        <v>43552</v>
      </c>
      <c r="J547" s="87" t="s">
        <v>30</v>
      </c>
      <c r="L547" s="170"/>
      <c r="M547" s="169"/>
      <c r="N547" s="169"/>
      <c r="O547" s="170"/>
      <c r="P547" s="170"/>
      <c r="Q547" s="170"/>
      <c r="R547" s="170"/>
      <c r="S547" s="180">
        <v>43545</v>
      </c>
      <c r="T547" s="187"/>
      <c r="U547" s="170"/>
      <c r="V547" s="198">
        <v>1428</v>
      </c>
      <c r="W547" s="168"/>
      <c r="X547" s="169"/>
      <c r="Y547" s="204">
        <v>0</v>
      </c>
      <c r="Z547" s="201">
        <v>1428</v>
      </c>
      <c r="AA547" s="169" t="s">
        <v>39</v>
      </c>
      <c r="AB547" s="171"/>
      <c r="AC547" s="208" t="s">
        <v>1369</v>
      </c>
    </row>
    <row r="548" spans="1:29" ht="15.75" customHeight="1" x14ac:dyDescent="0.2">
      <c r="A548" s="174">
        <v>43545</v>
      </c>
      <c r="B548" s="177">
        <v>30925168</v>
      </c>
      <c r="C548" s="177" t="s">
        <v>1320</v>
      </c>
      <c r="D548" s="170"/>
      <c r="E548" s="170"/>
      <c r="F548" s="170"/>
      <c r="G548" s="170"/>
      <c r="H548" s="177" t="s">
        <v>1341</v>
      </c>
      <c r="I548" s="206">
        <v>43553</v>
      </c>
      <c r="J548" s="87" t="s">
        <v>30</v>
      </c>
      <c r="K548" s="170"/>
      <c r="L548" s="170"/>
      <c r="M548" s="169"/>
      <c r="N548" s="169"/>
      <c r="O548" s="170"/>
      <c r="P548" s="170"/>
      <c r="Q548" s="170"/>
      <c r="R548" s="170"/>
      <c r="S548" s="180">
        <v>43545</v>
      </c>
      <c r="T548" s="193"/>
      <c r="U548" s="170"/>
      <c r="V548" s="198">
        <v>2250</v>
      </c>
      <c r="W548" s="168"/>
      <c r="X548" s="169"/>
      <c r="Y548" s="204">
        <v>0</v>
      </c>
      <c r="Z548" s="201">
        <v>2250</v>
      </c>
      <c r="AA548" s="169" t="s">
        <v>39</v>
      </c>
      <c r="AB548" s="171"/>
      <c r="AC548" s="208" t="s">
        <v>1346</v>
      </c>
    </row>
    <row r="549" spans="1:29" ht="15.75" customHeight="1" x14ac:dyDescent="0.2">
      <c r="A549" s="174">
        <v>43529</v>
      </c>
      <c r="B549" s="176">
        <v>30837269</v>
      </c>
      <c r="C549" s="177" t="s">
        <v>770</v>
      </c>
      <c r="D549" s="183"/>
      <c r="E549" s="179"/>
      <c r="F549" s="170"/>
      <c r="G549" s="170"/>
      <c r="H549" s="169" t="s">
        <v>1298</v>
      </c>
      <c r="I549" s="180">
        <v>43529</v>
      </c>
      <c r="J549" s="87" t="s">
        <v>30</v>
      </c>
      <c r="L549" s="170"/>
      <c r="M549" s="169"/>
      <c r="N549" s="169"/>
      <c r="O549" s="170"/>
      <c r="P549" s="170"/>
      <c r="Q549" s="170"/>
      <c r="R549" s="170"/>
      <c r="S549" s="180">
        <v>43546</v>
      </c>
      <c r="T549" s="187"/>
      <c r="U549" s="170"/>
      <c r="V549" s="198">
        <v>1804.37</v>
      </c>
      <c r="W549" s="168"/>
      <c r="X549" s="169"/>
      <c r="Y549" s="204">
        <v>0</v>
      </c>
      <c r="Z549" s="201">
        <v>1804.37</v>
      </c>
      <c r="AA549" s="169" t="s">
        <v>39</v>
      </c>
      <c r="AB549" s="192"/>
      <c r="AC549" s="208" t="s">
        <v>1347</v>
      </c>
    </row>
    <row r="550" spans="1:29" ht="15.75" customHeight="1" x14ac:dyDescent="0.2">
      <c r="A550" s="174">
        <v>43370</v>
      </c>
      <c r="B550" s="175" t="s">
        <v>247</v>
      </c>
      <c r="C550" s="184" t="s">
        <v>1371</v>
      </c>
      <c r="D550" s="179"/>
      <c r="E550" s="179"/>
      <c r="F550" s="170"/>
      <c r="G550" s="170"/>
      <c r="H550" s="169" t="s">
        <v>1299</v>
      </c>
      <c r="I550" s="181">
        <v>43586</v>
      </c>
      <c r="J550" s="87" t="s">
        <v>30</v>
      </c>
      <c r="L550" s="170"/>
      <c r="M550" s="169"/>
      <c r="N550" s="169"/>
      <c r="O550" s="170"/>
      <c r="P550" s="170"/>
      <c r="Q550" s="170"/>
      <c r="R550" s="170"/>
      <c r="S550" s="180">
        <v>43549</v>
      </c>
      <c r="T550" s="187"/>
      <c r="U550" s="170"/>
      <c r="V550" s="198">
        <v>360.88</v>
      </c>
      <c r="W550" s="168"/>
      <c r="X550" s="169"/>
      <c r="Y550" s="204">
        <v>0</v>
      </c>
      <c r="Z550" s="201">
        <v>360.88</v>
      </c>
      <c r="AA550" s="169" t="s">
        <v>1302</v>
      </c>
      <c r="AB550" s="171"/>
      <c r="AC550" s="208" t="s">
        <v>1359</v>
      </c>
    </row>
    <row r="551" spans="1:29" ht="15.75" customHeight="1" x14ac:dyDescent="0.2">
      <c r="A551" s="174">
        <v>43524</v>
      </c>
      <c r="B551" s="178">
        <v>30822368</v>
      </c>
      <c r="C551" s="177" t="s">
        <v>771</v>
      </c>
      <c r="D551" s="179"/>
      <c r="E551" s="179"/>
      <c r="F551" s="170"/>
      <c r="G551" s="170"/>
      <c r="H551" s="169" t="s">
        <v>1300</v>
      </c>
      <c r="I551" s="180">
        <v>43525</v>
      </c>
      <c r="J551" s="87" t="s">
        <v>30</v>
      </c>
      <c r="L551" s="170"/>
      <c r="M551" s="169"/>
      <c r="N551" s="169"/>
      <c r="O551" s="170"/>
      <c r="P551" s="170"/>
      <c r="Q551" s="170"/>
      <c r="R551" s="170"/>
      <c r="S551" s="180">
        <v>43552</v>
      </c>
      <c r="T551" s="187"/>
      <c r="U551" s="170"/>
      <c r="V551" s="198">
        <v>3240</v>
      </c>
      <c r="W551" s="168"/>
      <c r="X551" s="169"/>
      <c r="Y551" s="204">
        <v>0</v>
      </c>
      <c r="Z551" s="201">
        <v>3240</v>
      </c>
      <c r="AA551" s="169" t="s">
        <v>1302</v>
      </c>
      <c r="AB551" s="192"/>
      <c r="AC551" s="208" t="s">
        <v>1347</v>
      </c>
    </row>
    <row r="552" spans="1:29" ht="15.75" customHeight="1" x14ac:dyDescent="0.2">
      <c r="A552" s="174">
        <v>43517</v>
      </c>
      <c r="B552" s="178">
        <v>30850714</v>
      </c>
      <c r="C552" s="177" t="s">
        <v>772</v>
      </c>
      <c r="D552" s="183"/>
      <c r="E552" s="179"/>
      <c r="F552" s="170"/>
      <c r="G552" s="170"/>
      <c r="H552" s="169" t="s">
        <v>1301</v>
      </c>
      <c r="I552" s="180">
        <v>43532</v>
      </c>
      <c r="J552" s="87" t="s">
        <v>30</v>
      </c>
      <c r="L552" s="170"/>
      <c r="M552" s="169"/>
      <c r="N552" s="169"/>
      <c r="O552" s="170"/>
      <c r="P552" s="170"/>
      <c r="Q552" s="170"/>
      <c r="R552" s="170"/>
      <c r="S552" s="180">
        <v>43552</v>
      </c>
      <c r="T552" s="187"/>
      <c r="U552" s="170"/>
      <c r="V552" s="198">
        <v>1548</v>
      </c>
      <c r="W552" s="168"/>
      <c r="X552" s="169"/>
      <c r="Y552" s="204">
        <v>0</v>
      </c>
      <c r="Z552" s="201">
        <v>1548</v>
      </c>
      <c r="AA552" s="169" t="s">
        <v>39</v>
      </c>
      <c r="AB552" s="171"/>
      <c r="AC552" s="208" t="s">
        <v>1358</v>
      </c>
    </row>
    <row r="553" spans="1:29" ht="15.75" customHeight="1" x14ac:dyDescent="0.2">
      <c r="A553" s="194"/>
      <c r="B553" s="195"/>
      <c r="C553" s="195"/>
      <c r="H553" s="195"/>
      <c r="I553" s="196"/>
      <c r="J553" s="60"/>
    </row>
    <row r="554" spans="1:29" ht="15.75" customHeight="1" x14ac:dyDescent="0.2">
      <c r="A554" s="194"/>
      <c r="B554" s="195"/>
      <c r="C554" s="195"/>
      <c r="H554" s="195"/>
      <c r="I554" s="196"/>
      <c r="J554" s="60"/>
    </row>
    <row r="555" spans="1:29" ht="15.75" customHeight="1" x14ac:dyDescent="0.2">
      <c r="A555" s="194"/>
      <c r="B555" s="195"/>
      <c r="C555" s="195"/>
      <c r="H555" s="195"/>
      <c r="I555" s="196"/>
      <c r="J555" s="60"/>
    </row>
    <row r="556" spans="1:29" ht="15.75" customHeight="1" x14ac:dyDescent="0.2">
      <c r="A556" s="194"/>
      <c r="B556" s="195"/>
      <c r="C556" s="195"/>
      <c r="H556" s="195"/>
      <c r="I556" s="196"/>
      <c r="J556" s="60"/>
    </row>
    <row r="557" spans="1:29" ht="15.75" customHeight="1" x14ac:dyDescent="0.2">
      <c r="A557" s="194"/>
      <c r="B557" s="195"/>
      <c r="C557" s="170"/>
      <c r="H557" s="195"/>
      <c r="I557" s="196"/>
      <c r="J557" s="60"/>
    </row>
    <row r="558" spans="1:29" ht="15.75" customHeight="1" x14ac:dyDescent="0.2">
      <c r="A558" s="194"/>
      <c r="B558" s="195"/>
      <c r="C558" s="195"/>
      <c r="H558" s="195"/>
      <c r="I558" s="196"/>
      <c r="J558" s="60"/>
    </row>
    <row r="559" spans="1:29" ht="15.75" customHeight="1" x14ac:dyDescent="0.2">
      <c r="A559" s="194"/>
      <c r="B559" s="195"/>
      <c r="C559" s="195"/>
      <c r="H559" s="195"/>
      <c r="I559" s="196"/>
      <c r="J559" s="60"/>
    </row>
    <row r="560" spans="1:29" ht="15.75" customHeight="1" x14ac:dyDescent="0.2">
      <c r="A560" s="194"/>
      <c r="B560" s="195"/>
      <c r="C560" s="195"/>
      <c r="H560" s="195"/>
      <c r="I560" s="196"/>
      <c r="J560" s="60"/>
    </row>
    <row r="561" spans="1:10" ht="15.75" customHeight="1" x14ac:dyDescent="0.2">
      <c r="A561" s="194"/>
      <c r="B561" s="195"/>
      <c r="C561" s="195"/>
      <c r="H561" s="195"/>
      <c r="I561" s="196"/>
      <c r="J561" s="60"/>
    </row>
    <row r="562" spans="1:10" ht="15.75" customHeight="1" x14ac:dyDescent="0.2">
      <c r="A562" s="194"/>
      <c r="B562" s="195"/>
      <c r="C562" s="195"/>
      <c r="H562" s="195"/>
      <c r="I562" s="196"/>
      <c r="J562" s="60"/>
    </row>
    <row r="563" spans="1:10" ht="15.75" customHeight="1" x14ac:dyDescent="0.2">
      <c r="A563" s="194"/>
      <c r="B563" s="195"/>
      <c r="C563" s="195"/>
      <c r="H563" s="195"/>
      <c r="I563" s="196"/>
      <c r="J563" s="60"/>
    </row>
    <row r="564" spans="1:10" ht="15.75" customHeight="1" x14ac:dyDescent="0.2">
      <c r="A564" s="194"/>
      <c r="B564" s="195"/>
      <c r="C564" s="195"/>
      <c r="H564" s="195"/>
      <c r="I564" s="196"/>
      <c r="J564" s="60"/>
    </row>
    <row r="565" spans="1:10" ht="15.75" customHeight="1" x14ac:dyDescent="0.2">
      <c r="A565" s="194"/>
      <c r="B565" s="195"/>
      <c r="C565" s="195"/>
      <c r="H565" s="195"/>
      <c r="I565" s="196"/>
      <c r="J565" s="60"/>
    </row>
    <row r="566" spans="1:10" ht="15.75" customHeight="1" x14ac:dyDescent="0.2">
      <c r="A566" s="194"/>
      <c r="B566" s="195"/>
      <c r="C566" s="195"/>
      <c r="H566" s="195"/>
      <c r="I566" s="196"/>
      <c r="J566" s="60"/>
    </row>
    <row r="567" spans="1:10" ht="15.75" customHeight="1" x14ac:dyDescent="0.2">
      <c r="A567" s="194"/>
      <c r="B567" s="195"/>
      <c r="C567" s="195"/>
      <c r="H567" s="195"/>
      <c r="I567" s="196"/>
      <c r="J567" s="60"/>
    </row>
    <row r="568" spans="1:10" ht="15.75" customHeight="1" x14ac:dyDescent="0.2">
      <c r="A568" s="194"/>
      <c r="B568" s="195"/>
      <c r="C568" s="195"/>
      <c r="H568" s="195"/>
      <c r="I568" s="196"/>
      <c r="J568" s="60"/>
    </row>
    <row r="569" spans="1:10" ht="15.75" customHeight="1" x14ac:dyDescent="0.2">
      <c r="A569" s="194"/>
      <c r="B569" s="195"/>
      <c r="C569" s="195"/>
      <c r="H569" s="195"/>
      <c r="I569" s="196"/>
      <c r="J569" s="60"/>
    </row>
    <row r="570" spans="1:10" ht="15.75" customHeight="1" x14ac:dyDescent="0.2">
      <c r="A570" s="194"/>
      <c r="B570" s="195"/>
      <c r="C570" s="195"/>
      <c r="H570" s="195"/>
      <c r="I570" s="196"/>
      <c r="J570" s="60"/>
    </row>
    <row r="571" spans="1:10" ht="15.75" customHeight="1" x14ac:dyDescent="0.2">
      <c r="A571" s="194"/>
      <c r="B571" s="195"/>
      <c r="C571" s="195"/>
      <c r="H571" s="195"/>
      <c r="I571" s="196"/>
      <c r="J571" s="60"/>
    </row>
    <row r="572" spans="1:10" ht="15.75" customHeight="1" x14ac:dyDescent="0.2">
      <c r="A572" s="194"/>
      <c r="B572" s="195"/>
      <c r="C572" s="195"/>
      <c r="H572" s="195"/>
      <c r="I572" s="196"/>
      <c r="J572" s="60"/>
    </row>
    <row r="573" spans="1:10" ht="15.75" customHeight="1" x14ac:dyDescent="0.2">
      <c r="A573" s="194"/>
      <c r="B573" s="195"/>
      <c r="C573" s="195"/>
      <c r="H573" s="195"/>
      <c r="I573" s="196"/>
      <c r="J573" s="60"/>
    </row>
  </sheetData>
  <mergeCells count="5">
    <mergeCell ref="D3:G3"/>
    <mergeCell ref="T3:V3"/>
    <mergeCell ref="I1:J2"/>
    <mergeCell ref="K1:L2"/>
    <mergeCell ref="M1:N2"/>
  </mergeCells>
  <dataValidations count="2">
    <dataValidation type="decimal" operator="lessThanOrEqual" allowBlank="1" showInputMessage="1" showErrorMessage="1" errorTitle="Value must be a number" error="Value must be a number.  If unknown, leave blank." sqref="T5:T552 V5:W552 Y5:Z552">
      <formula1>9999999</formula1>
    </dataValidation>
    <dataValidation type="list" allowBlank="1" showErrorMessage="1" errorTitle="Invalid entry" error="Please select from the drop-down list" sqref="AA5:AA552">
      <formula1>"CC BY,CC BY-SA,CC BY-NC,CC BY-ND,CC BY-NC-ND,CC0,Unknown"</formula1>
    </dataValidation>
  </dataValidations>
  <pageMargins left="0.70866141732283472" right="0.70866141732283472" top="0.74803149606299213" bottom="0.74803149606299213" header="0.31496062992125984" footer="0.31496062992125984"/>
  <pageSetup paperSize="8" fitToWidth="0" orientation="landscape" cellComments="asDisplayed" r:id="rId1"/>
  <colBreaks count="3" manualBreakCount="3">
    <brk id="9" min="2" max="28" man="1"/>
    <brk id="19" min="2" max="28" man="1"/>
    <brk id="28" max="1048575" man="1"/>
  </colBreaks>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ErrorMessage="1" errorTitle="Invalid entry" error="Please pick a value from the drop-down list.">
          <x14:formula1>
            <xm:f>'Constrained values'!$E$2:$E$19</xm:f>
          </x14:formula1>
          <xm:sqref>O5:O12 Q5:Q12 Q14:Q552 O14:O552 M5:M552</xm:sqref>
        </x14:dataValidation>
        <x14:dataValidation type="list" allowBlank="1" showErrorMessage="1" errorTitle="Invalid entry" error="Please pick a value from the drop-down list.">
          <x14:formula1>
            <xm:f>'Constrained values'!$A$2:$A$19</xm:f>
          </x14:formula1>
          <xm:sqref>G5:G552</xm:sqref>
        </x14:dataValidation>
        <x14:dataValidation type="list" errorStyle="warning" allowBlank="1" showInputMessage="1" showErrorMessage="1" errorTitle="Non-standard value" error="The value you have entered is not on the list of agreements. This may affect the calculations on the &quot;Discounts, memberships, &amp; pre-payments&quot; sheet.">
          <x14:formula1>
            <xm:f>'Constrained values'!$G$2:$G$17</xm:f>
          </x14:formula1>
          <xm:sqref>X5:X552</xm:sqref>
        </x14:dataValidation>
        <x14:dataValidation type="list" allowBlank="1" showErrorMessage="1" errorTitle="Invalid entry" error="Please pick a value from the drop-down_x000a_ list.">
          <x14:formula1>
            <xm:f>'Constrained values'!$C$2:$C$6</xm:f>
          </x14:formula1>
          <xm:sqref>J5:L552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4"/>
  <sheetViews>
    <sheetView tabSelected="1" zoomScale="90" zoomScaleNormal="90" workbookViewId="0">
      <selection activeCell="B7" sqref="B7"/>
    </sheetView>
  </sheetViews>
  <sheetFormatPr defaultColWidth="20.7109375" defaultRowHeight="12.75" x14ac:dyDescent="0.2"/>
  <cols>
    <col min="1" max="1" width="49.28515625" style="70" customWidth="1"/>
    <col min="2" max="4" width="20.7109375" style="62"/>
    <col min="5" max="10" width="20.7109375" style="64"/>
    <col min="11" max="11" width="20.7109375" style="63"/>
    <col min="12" max="16384" width="20.7109375" style="65"/>
  </cols>
  <sheetData>
    <row r="1" spans="1:12" ht="156.6" customHeight="1" thickBot="1" x14ac:dyDescent="0.25">
      <c r="A1" s="70" t="s">
        <v>201</v>
      </c>
      <c r="B1" s="76" t="s">
        <v>221</v>
      </c>
      <c r="C1" s="76" t="s">
        <v>222</v>
      </c>
      <c r="D1" s="76" t="s">
        <v>223</v>
      </c>
      <c r="E1" s="75" t="s">
        <v>215</v>
      </c>
      <c r="F1" s="63" t="s">
        <v>216</v>
      </c>
      <c r="G1" s="63" t="s">
        <v>217</v>
      </c>
      <c r="H1" s="63" t="s">
        <v>218</v>
      </c>
      <c r="I1" s="63" t="s">
        <v>210</v>
      </c>
      <c r="J1" s="63" t="s">
        <v>211</v>
      </c>
      <c r="K1" s="63" t="s">
        <v>212</v>
      </c>
    </row>
    <row r="2" spans="1:12" s="67" customFormat="1" ht="39" thickBot="1" x14ac:dyDescent="0.25">
      <c r="A2" s="69" t="s">
        <v>24</v>
      </c>
      <c r="B2" s="99" t="s">
        <v>202</v>
      </c>
      <c r="C2" s="100" t="s">
        <v>203</v>
      </c>
      <c r="D2" s="101" t="s">
        <v>204</v>
      </c>
      <c r="E2" s="69" t="s">
        <v>157</v>
      </c>
      <c r="F2" s="69" t="s">
        <v>198</v>
      </c>
      <c r="G2" s="69" t="s">
        <v>200</v>
      </c>
      <c r="H2" s="69" t="s">
        <v>199</v>
      </c>
      <c r="I2" s="69" t="s">
        <v>205</v>
      </c>
      <c r="J2" s="69" t="s">
        <v>206</v>
      </c>
      <c r="K2" s="69" t="s">
        <v>207</v>
      </c>
      <c r="L2" s="66"/>
    </row>
    <row r="3" spans="1:12" x14ac:dyDescent="0.2">
      <c r="A3" s="71" t="str">
        <f t="array" ref="A3">IFERROR(INDEX(apc[Discounts, memberships &amp; pre-payment agreements], MATCH(0,IF(ISBLANK(apc[Discounts, memberships &amp; pre-payment agreements]),1,COUNTIF($A$2:A2, apc[Discounts, memberships &amp; pre-payment agreements])), 0)),"")</f>
        <v>JiscCollections_RSC</v>
      </c>
      <c r="B3" s="102"/>
      <c r="C3" s="103"/>
      <c r="D3" s="104">
        <v>0</v>
      </c>
      <c r="E3" s="79">
        <f>IF($A3="","", COUNTIF(apc[Discounts, memberships &amp; pre-payment agreements], A3))</f>
        <v>27</v>
      </c>
      <c r="F3" s="79">
        <f>IF($A3="","", SUMIF(apc[Discounts, memberships &amp; pre-payment agreements], $A3, apc[APC paid (£) including VAT if charged]))</f>
        <v>46165.2</v>
      </c>
      <c r="G3" s="79">
        <f>IF($A3="","", SUMIF(apc[Discounts, memberships &amp; pre-payment agreements], $A3, apc[Amount of APC charged to COAF grant (including VAT if charged) in £] ))</f>
        <v>0</v>
      </c>
      <c r="H3" s="79">
        <f>IF($A3="","", SUMIF(apc[Discounts, memberships &amp; pre-payment agreements], $A3, apc[Amount of APC charged to RCUK OA fund (including VAT if charged) in £]))</f>
        <v>46165.2</v>
      </c>
      <c r="I3" s="80">
        <f t="shared" ref="I3" si="0">IFERROR(C3+G3, "")</f>
        <v>0</v>
      </c>
      <c r="J3" s="80">
        <f>IFERROR(D3+H3, "")</f>
        <v>46165.2</v>
      </c>
      <c r="K3" s="79">
        <f>IFERROR(B3+F3,"")</f>
        <v>46165.2</v>
      </c>
    </row>
    <row r="4" spans="1:12" x14ac:dyDescent="0.2">
      <c r="A4" s="71" t="str">
        <f t="array" ref="A4">IFERROR(INDEX(apc[Discounts, memberships &amp; pre-payment agreements], MATCH(0,IF(ISBLANK(apc[Discounts, memberships &amp; pre-payment agreements]),1,COUNTIF($A$2:A3, apc[Discounts, memberships &amp; pre-payment agreements])), 0)),"")</f>
        <v>ACS_AuthorChoice Institutional membership discount</v>
      </c>
      <c r="B4" s="72"/>
      <c r="C4" s="73"/>
      <c r="D4" s="74">
        <v>0</v>
      </c>
      <c r="E4" s="79">
        <f>IF($A4="","", COUNTIF(apc[Discounts, memberships &amp; pre-payment agreements], A4))</f>
        <v>26</v>
      </c>
      <c r="F4" s="79">
        <f>IF($A4="","", SUMIF(apc[Discounts, memberships &amp; pre-payment agreements], $A4, apc[APC paid (£) including VAT if charged]))</f>
        <v>76823.28</v>
      </c>
      <c r="G4" s="79">
        <f>IF($A4="","", SUMIF(apc[Discounts, memberships &amp; pre-payment agreements], $A4, apc[Amount of APC charged to COAF grant (including VAT if charged) in £] ))</f>
        <v>1817.76</v>
      </c>
      <c r="H4" s="79">
        <f>IF($A4="","", SUMIF(apc[Discounts, memberships &amp; pre-payment agreements], $A4, apc[Amount of APC charged to RCUK OA fund (including VAT if charged) in £]))</f>
        <v>75005.52</v>
      </c>
      <c r="I4" s="80">
        <f t="shared" ref="I4:I50" si="1">IFERROR(C4+G4, "")</f>
        <v>1817.76</v>
      </c>
      <c r="J4" s="80">
        <f t="shared" ref="J4:J50" si="2">IFERROR(D4+H4, "")</f>
        <v>75005.52</v>
      </c>
      <c r="K4" s="79">
        <f t="shared" ref="K4:K50" si="3">IFERROR(B4+F4,"")</f>
        <v>76823.28</v>
      </c>
    </row>
    <row r="5" spans="1:12" x14ac:dyDescent="0.2">
      <c r="A5" s="71" t="str">
        <f t="array" ref="A5">IFERROR(INDEX(apc[Discounts, memberships &amp; pre-payment agreements], MATCH(0,IF(ISBLANK(apc[Discounts, memberships &amp; pre-payment agreements]),1,COUNTIF($A$2:A4, apc[Discounts, memberships &amp; pre-payment agreements])), 0)),"")</f>
        <v>Institutional_ membership discount</v>
      </c>
      <c r="B5" s="72"/>
      <c r="C5" s="73"/>
      <c r="D5" s="74">
        <v>0</v>
      </c>
      <c r="E5" s="79">
        <f>IF($A5="","", COUNTIF(apc[Discounts, memberships &amp; pre-payment agreements], A5))</f>
        <v>21</v>
      </c>
      <c r="F5" s="79">
        <f>IF($A5="","", SUMIF(apc[Discounts, memberships &amp; pre-payment agreements], $A5, apc[APC paid (£) including VAT if charged]))</f>
        <v>28068.120000000003</v>
      </c>
      <c r="G5" s="79">
        <f>IF($A5="","", SUMIF(apc[Discounts, memberships &amp; pre-payment agreements], $A5, apc[Amount of APC charged to COAF grant (including VAT if charged) in £] ))</f>
        <v>2462.6999999999998</v>
      </c>
      <c r="H5" s="79">
        <f>IF($A5="","", SUMIF(apc[Discounts, memberships &amp; pre-payment agreements], $A5, apc[Amount of APC charged to RCUK OA fund (including VAT if charged) in £]))</f>
        <v>25605.420000000002</v>
      </c>
      <c r="I5" s="80">
        <f t="shared" si="1"/>
        <v>2462.6999999999998</v>
      </c>
      <c r="J5" s="80">
        <f t="shared" si="2"/>
        <v>25605.420000000002</v>
      </c>
      <c r="K5" s="79">
        <f t="shared" si="3"/>
        <v>28068.120000000003</v>
      </c>
    </row>
    <row r="6" spans="1:12" x14ac:dyDescent="0.2">
      <c r="A6" s="71" t="str">
        <f t="array" ref="A6">IFERROR(INDEX(apc[Discounts, memberships &amp; pre-payment agreements], MATCH(0,IF(ISBLANK(apc[Discounts, memberships &amp; pre-payment agreements]),1,COUNTIF($A$2:A5, apc[Discounts, memberships &amp; pre-payment agreements])), 0)),"")</f>
        <v>JiscCollections_Taylor &amp; Francis</v>
      </c>
      <c r="B6" s="72"/>
      <c r="C6" s="73"/>
      <c r="D6" s="74">
        <v>0</v>
      </c>
      <c r="E6" s="79">
        <f>IF($A6="","", COUNTIF(apc[Discounts, memberships &amp; pre-payment agreements], A6))</f>
        <v>5</v>
      </c>
      <c r="F6" s="79">
        <f>IF($A6="","", SUMIF(apc[Discounts, memberships &amp; pre-payment agreements], $A6, apc[APC paid (£) including VAT if charged]))</f>
        <v>2529.4499999999998</v>
      </c>
      <c r="G6" s="79">
        <f>IF($A6="","", SUMIF(apc[Discounts, memberships &amp; pre-payment agreements], $A6, apc[Amount of APC charged to COAF grant (including VAT if charged) in £] ))</f>
        <v>0</v>
      </c>
      <c r="H6" s="79">
        <f>IF($A6="","", SUMIF(apc[Discounts, memberships &amp; pre-payment agreements], $A6, apc[Amount of APC charged to RCUK OA fund (including VAT if charged) in £]))</f>
        <v>2529.4499999999998</v>
      </c>
      <c r="I6" s="80">
        <f t="shared" si="1"/>
        <v>0</v>
      </c>
      <c r="J6" s="80">
        <f t="shared" si="2"/>
        <v>2529.4499999999998</v>
      </c>
      <c r="K6" s="79">
        <f t="shared" si="3"/>
        <v>2529.4499999999998</v>
      </c>
    </row>
    <row r="7" spans="1:12" x14ac:dyDescent="0.2">
      <c r="A7" s="71" t="str">
        <f t="array" ref="A7">IFERROR(INDEX(apc[Discounts, memberships &amp; pre-payment agreements], MATCH(0,IF(ISBLANK(apc[Discounts, memberships &amp; pre-payment agreements]),1,COUNTIF($A$2:A6, apc[Discounts, memberships &amp; pre-payment agreements])), 0)),"")</f>
        <v>Institutional_Prepayment</v>
      </c>
      <c r="B7" s="72"/>
      <c r="C7" s="73"/>
      <c r="D7" s="74">
        <v>0</v>
      </c>
      <c r="E7" s="79">
        <f>IF($A7="","", COUNTIF(apc[Discounts, memberships &amp; pre-payment agreements], A7))</f>
        <v>17</v>
      </c>
      <c r="F7" s="79">
        <f>IF($A7="","", SUMIF(apc[Discounts, memberships &amp; pre-payment agreements], $A7, apc[APC paid (£) including VAT if charged]))</f>
        <v>25092</v>
      </c>
      <c r="G7" s="79">
        <f>IF($A7="","", SUMIF(apc[Discounts, memberships &amp; pre-payment agreements], $A7, apc[Amount of APC charged to COAF grant (including VAT if charged) in £] ))</f>
        <v>0</v>
      </c>
      <c r="H7" s="79">
        <f>IF($A7="","", SUMIF(apc[Discounts, memberships &amp; pre-payment agreements], $A7, apc[Amount of APC charged to RCUK OA fund (including VAT if charged) in £]))</f>
        <v>25092</v>
      </c>
      <c r="I7" s="80">
        <f t="shared" si="1"/>
        <v>0</v>
      </c>
      <c r="J7" s="80">
        <f t="shared" si="2"/>
        <v>25092</v>
      </c>
      <c r="K7" s="79">
        <f t="shared" si="3"/>
        <v>25092</v>
      </c>
    </row>
    <row r="8" spans="1:12" x14ac:dyDescent="0.2">
      <c r="A8" s="71" t="str">
        <f t="array" ref="A8">IFERROR(INDEX(apc[Discounts, memberships &amp; pre-payment agreements], MATCH(0,IF(ISBLANK(apc[Discounts, memberships &amp; pre-payment agreements]),1,COUNTIF($A$2:A7, apc[Discounts, memberships &amp; pre-payment agreements])), 0)),"")</f>
        <v xml:space="preserve">Author_Supporter/Membership Discount </v>
      </c>
      <c r="B8" s="72"/>
      <c r="C8" s="73"/>
      <c r="D8" s="74">
        <v>0</v>
      </c>
      <c r="E8" s="79">
        <f>IF($A8="","", COUNTIF(apc[Discounts, memberships &amp; pre-payment agreements], A8))</f>
        <v>9</v>
      </c>
      <c r="F8" s="79">
        <f>IF($A8="","", SUMIF(apc[Discounts, memberships &amp; pre-payment agreements], $A8, apc[APC paid (£) including VAT if charged]))</f>
        <v>14376.7</v>
      </c>
      <c r="G8" s="79">
        <f>IF($A8="","", SUMIF(apc[Discounts, memberships &amp; pre-payment agreements], $A8, apc[Amount of APC charged to COAF grant (including VAT if charged) in £] ))</f>
        <v>0</v>
      </c>
      <c r="H8" s="79">
        <f>IF($A8="","", SUMIF(apc[Discounts, memberships &amp; pre-payment agreements], $A8, apc[Amount of APC charged to RCUK OA fund (including VAT if charged) in £]))</f>
        <v>14376.7</v>
      </c>
      <c r="I8" s="80">
        <f t="shared" si="1"/>
        <v>0</v>
      </c>
      <c r="J8" s="80">
        <f t="shared" si="2"/>
        <v>14376.7</v>
      </c>
      <c r="K8" s="79">
        <f t="shared" si="3"/>
        <v>14376.7</v>
      </c>
    </row>
    <row r="9" spans="1:12" x14ac:dyDescent="0.2">
      <c r="A9" s="71" t="str">
        <f t="array" ref="A9">IFERROR(INDEX(apc[Discounts, memberships &amp; pre-payment agreements], MATCH(0,IF(ISBLANK(apc[Discounts, memberships &amp; pre-payment agreements]),1,COUNTIF($A$2:A8, apc[Discounts, memberships &amp; pre-payment agreements])), 0)),"")</f>
        <v>Sage prepayment</v>
      </c>
      <c r="B9" s="72"/>
      <c r="C9" s="73"/>
      <c r="D9" s="74">
        <v>0</v>
      </c>
      <c r="E9" s="79">
        <f>IF($A9="","", COUNTIF(apc[Discounts, memberships &amp; pre-payment agreements], A9))</f>
        <v>2</v>
      </c>
      <c r="F9" s="79">
        <f>IF($A9="","", SUMIF(apc[Discounts, memberships &amp; pre-payment agreements], $A9, apc[APC paid (£) including VAT if charged]))</f>
        <v>440</v>
      </c>
      <c r="G9" s="79">
        <f>IF($A9="","", SUMIF(apc[Discounts, memberships &amp; pre-payment agreements], $A9, apc[Amount of APC charged to COAF grant (including VAT if charged) in £] ))</f>
        <v>0</v>
      </c>
      <c r="H9" s="79">
        <f>IF($A9="","", SUMIF(apc[Discounts, memberships &amp; pre-payment agreements], $A9, apc[Amount of APC charged to RCUK OA fund (including VAT if charged) in £]))</f>
        <v>440</v>
      </c>
      <c r="I9" s="80">
        <f t="shared" si="1"/>
        <v>0</v>
      </c>
      <c r="J9" s="80">
        <f t="shared" si="2"/>
        <v>440</v>
      </c>
      <c r="K9" s="79">
        <f t="shared" si="3"/>
        <v>440</v>
      </c>
    </row>
    <row r="10" spans="1:12" x14ac:dyDescent="0.2">
      <c r="A10" s="71" t="str">
        <f t="array" ref="A10">IFERROR(INDEX(apc[Discounts, memberships &amp; pre-payment agreements], MATCH(0,IF(ISBLANK(apc[Discounts, memberships &amp; pre-payment agreements]),1,COUNTIF($A$2:A9, apc[Discounts, memberships &amp; pre-payment agreements])), 0)),"")</f>
        <v/>
      </c>
      <c r="B10" s="72"/>
      <c r="C10" s="73"/>
      <c r="D10" s="74"/>
      <c r="E10" s="79" t="str">
        <f>IF($A10="","", COUNTIF(apc[Discounts, memberships &amp; pre-payment agreements], A10))</f>
        <v/>
      </c>
      <c r="F10" s="79" t="str">
        <f>IF($A10="","", SUMIF(apc[Discounts, memberships &amp; pre-payment agreements], $A10, apc[APC paid (£) including VAT if charged]))</f>
        <v/>
      </c>
      <c r="G10" s="79" t="str">
        <f>IF($A10="","", SUMIF(apc[Discounts, memberships &amp; pre-payment agreements], $A10, apc[Amount of APC charged to COAF grant (including VAT if charged) in £] ))</f>
        <v/>
      </c>
      <c r="H10" s="79" t="str">
        <f>IF($A10="","", SUMIF(apc[Discounts, memberships &amp; pre-payment agreements], $A10, apc[Amount of APC charged to RCUK OA fund (including VAT if charged) in £]))</f>
        <v/>
      </c>
      <c r="I10" s="80" t="str">
        <f t="shared" si="1"/>
        <v/>
      </c>
      <c r="J10" s="80" t="str">
        <f t="shared" si="2"/>
        <v/>
      </c>
      <c r="K10" s="79" t="str">
        <f t="shared" si="3"/>
        <v/>
      </c>
    </row>
    <row r="11" spans="1:12" x14ac:dyDescent="0.2">
      <c r="A11" s="71" t="str">
        <f t="array" ref="A11">IFERROR(INDEX(apc[Discounts, memberships &amp; pre-payment agreements], MATCH(0,IF(ISBLANK(apc[Discounts, memberships &amp; pre-payment agreements]),1,COUNTIF($A$2:A10, apc[Discounts, memberships &amp; pre-payment agreements])), 0)),"")</f>
        <v/>
      </c>
      <c r="B11" s="72"/>
      <c r="C11" s="73"/>
      <c r="D11" s="74"/>
      <c r="E11" s="79" t="str">
        <f>IF($A11="","", COUNTIF(apc[Discounts, memberships &amp; pre-payment agreements], A11))</f>
        <v/>
      </c>
      <c r="F11" s="79" t="str">
        <f>IF($A11="","", SUMIF(apc[Discounts, memberships &amp; pre-payment agreements], $A11, apc[APC paid (£) including VAT if charged]))</f>
        <v/>
      </c>
      <c r="G11" s="79" t="str">
        <f>IF($A11="","", SUMIF(apc[Discounts, memberships &amp; pre-payment agreements], $A11, apc[Amount of APC charged to COAF grant (including VAT if charged) in £] ))</f>
        <v/>
      </c>
      <c r="H11" s="79" t="str">
        <f>IF($A11="","", SUMIF(apc[Discounts, memberships &amp; pre-payment agreements], $A11, apc[Amount of APC charged to RCUK OA fund (including VAT if charged) in £]))</f>
        <v/>
      </c>
      <c r="I11" s="80" t="str">
        <f t="shared" si="1"/>
        <v/>
      </c>
      <c r="J11" s="80" t="str">
        <f t="shared" si="2"/>
        <v/>
      </c>
      <c r="K11" s="79" t="str">
        <f t="shared" si="3"/>
        <v/>
      </c>
    </row>
    <row r="12" spans="1:12" x14ac:dyDescent="0.2">
      <c r="A12" s="71" t="str">
        <f t="array" ref="A12">IFERROR(INDEX(apc[Discounts, memberships &amp; pre-payment agreements], MATCH(0,IF(ISBLANK(apc[Discounts, memberships &amp; pre-payment agreements]),1,COUNTIF($A$2:A11, apc[Discounts, memberships &amp; pre-payment agreements])), 0)),"")</f>
        <v/>
      </c>
      <c r="B12" s="72"/>
      <c r="C12" s="73"/>
      <c r="D12" s="74"/>
      <c r="E12" s="79" t="str">
        <f>IF($A12="","", COUNTIF(apc[Discounts, memberships &amp; pre-payment agreements], A12))</f>
        <v/>
      </c>
      <c r="F12" s="79" t="str">
        <f>IF($A12="","", SUMIF(apc[Discounts, memberships &amp; pre-payment agreements], $A12, apc[APC paid (£) including VAT if charged]))</f>
        <v/>
      </c>
      <c r="G12" s="79" t="str">
        <f>IF($A12="","", SUMIF(apc[Discounts, memberships &amp; pre-payment agreements], $A12, apc[Amount of APC charged to COAF grant (including VAT if charged) in £] ))</f>
        <v/>
      </c>
      <c r="H12" s="79" t="str">
        <f>IF($A12="","", SUMIF(apc[Discounts, memberships &amp; pre-payment agreements], $A12, apc[Amount of APC charged to RCUK OA fund (including VAT if charged) in £]))</f>
        <v/>
      </c>
      <c r="I12" s="80" t="str">
        <f t="shared" si="1"/>
        <v/>
      </c>
      <c r="J12" s="80" t="str">
        <f t="shared" si="2"/>
        <v/>
      </c>
      <c r="K12" s="79" t="str">
        <f t="shared" si="3"/>
        <v/>
      </c>
    </row>
    <row r="13" spans="1:12" x14ac:dyDescent="0.2">
      <c r="A13" s="71" t="str">
        <f t="array" ref="A13">IFERROR(INDEX(apc[Discounts, memberships &amp; pre-payment agreements], MATCH(0,IF(ISBLANK(apc[Discounts, memberships &amp; pre-payment agreements]),1,COUNTIF($A$2:A12, apc[Discounts, memberships &amp; pre-payment agreements])), 0)),"")</f>
        <v/>
      </c>
      <c r="B13" s="72"/>
      <c r="C13" s="73"/>
      <c r="D13" s="74"/>
      <c r="E13" s="79" t="str">
        <f>IF($A13="","", COUNTIF(apc[Discounts, memberships &amp; pre-payment agreements], A13))</f>
        <v/>
      </c>
      <c r="F13" s="79" t="str">
        <f>IF($A13="","", SUMIF(apc[Discounts, memberships &amp; pre-payment agreements], $A13, apc[APC paid (£) including VAT if charged]))</f>
        <v/>
      </c>
      <c r="G13" s="79" t="str">
        <f>IF($A13="","", SUMIF(apc[Discounts, memberships &amp; pre-payment agreements], $A13, apc[Amount of APC charged to COAF grant (including VAT if charged) in £] ))</f>
        <v/>
      </c>
      <c r="H13" s="79" t="str">
        <f>IF($A13="","", SUMIF(apc[Discounts, memberships &amp; pre-payment agreements], $A13, apc[Amount of APC charged to RCUK OA fund (including VAT if charged) in £]))</f>
        <v/>
      </c>
      <c r="I13" s="80" t="str">
        <f t="shared" si="1"/>
        <v/>
      </c>
      <c r="J13" s="80" t="str">
        <f t="shared" si="2"/>
        <v/>
      </c>
      <c r="K13" s="79" t="str">
        <f t="shared" si="3"/>
        <v/>
      </c>
    </row>
    <row r="14" spans="1:12" x14ac:dyDescent="0.2">
      <c r="A14" s="71" t="str">
        <f t="array" ref="A14">IFERROR(INDEX(apc[Discounts, memberships &amp; pre-payment agreements], MATCH(0,IF(ISBLANK(apc[Discounts, memberships &amp; pre-payment agreements]),1,COUNTIF($A$2:A13, apc[Discounts, memberships &amp; pre-payment agreements])), 0)),"")</f>
        <v/>
      </c>
      <c r="B14" s="72"/>
      <c r="C14" s="73"/>
      <c r="D14" s="74"/>
      <c r="E14" s="79" t="str">
        <f>IF($A14="","", COUNTIF(apc[Discounts, memberships &amp; pre-payment agreements], A14))</f>
        <v/>
      </c>
      <c r="F14" s="79" t="str">
        <f>IF($A14="","", SUMIF(apc[Discounts, memberships &amp; pre-payment agreements], $A14, apc[APC paid (£) including VAT if charged]))</f>
        <v/>
      </c>
      <c r="G14" s="79" t="str">
        <f>IF($A14="","", SUMIF(apc[Discounts, memberships &amp; pre-payment agreements], $A14, apc[Amount of APC charged to COAF grant (including VAT if charged) in £] ))</f>
        <v/>
      </c>
      <c r="H14" s="79" t="str">
        <f>IF($A14="","", SUMIF(apc[Discounts, memberships &amp; pre-payment agreements], $A14, apc[Amount of APC charged to RCUK OA fund (including VAT if charged) in £]))</f>
        <v/>
      </c>
      <c r="I14" s="80" t="str">
        <f t="shared" si="1"/>
        <v/>
      </c>
      <c r="J14" s="80" t="str">
        <f t="shared" si="2"/>
        <v/>
      </c>
      <c r="K14" s="79" t="str">
        <f t="shared" si="3"/>
        <v/>
      </c>
    </row>
    <row r="15" spans="1:12" x14ac:dyDescent="0.2">
      <c r="A15" s="71" t="str">
        <f t="array" ref="A15">IFERROR(INDEX(apc[Discounts, memberships &amp; pre-payment agreements], MATCH(0,IF(ISBLANK(apc[Discounts, memberships &amp; pre-payment agreements]),1,COUNTIF($A$2:A14, apc[Discounts, memberships &amp; pre-payment agreements])), 0)),"")</f>
        <v/>
      </c>
      <c r="B15" s="72"/>
      <c r="C15" s="73"/>
      <c r="D15" s="74"/>
      <c r="E15" s="79" t="str">
        <f>IF($A15="","", COUNTIF(apc[Discounts, memberships &amp; pre-payment agreements], A15))</f>
        <v/>
      </c>
      <c r="F15" s="79" t="str">
        <f>IF($A15="","", SUMIF(apc[Discounts, memberships &amp; pre-payment agreements], $A15, apc[APC paid (£) including VAT if charged]))</f>
        <v/>
      </c>
      <c r="G15" s="79" t="str">
        <f>IF($A15="","", SUMIF(apc[Discounts, memberships &amp; pre-payment agreements], $A15, apc[Amount of APC charged to COAF grant (including VAT if charged) in £] ))</f>
        <v/>
      </c>
      <c r="H15" s="79" t="str">
        <f>IF($A15="","", SUMIF(apc[Discounts, memberships &amp; pre-payment agreements], $A15, apc[Amount of APC charged to RCUK OA fund (including VAT if charged) in £]))</f>
        <v/>
      </c>
      <c r="I15" s="80" t="str">
        <f t="shared" si="1"/>
        <v/>
      </c>
      <c r="J15" s="80" t="str">
        <f t="shared" si="2"/>
        <v/>
      </c>
      <c r="K15" s="79" t="str">
        <f t="shared" si="3"/>
        <v/>
      </c>
    </row>
    <row r="16" spans="1:12" x14ac:dyDescent="0.2">
      <c r="A16" s="71" t="str">
        <f t="array" ref="A16">IFERROR(INDEX(apc[Discounts, memberships &amp; pre-payment agreements], MATCH(0,IF(ISBLANK(apc[Discounts, memberships &amp; pre-payment agreements]),1,COUNTIF($A$2:A15, apc[Discounts, memberships &amp; pre-payment agreements])), 0)),"")</f>
        <v/>
      </c>
      <c r="B16" s="72"/>
      <c r="C16" s="73"/>
      <c r="D16" s="74"/>
      <c r="E16" s="79" t="str">
        <f>IF($A16="","", COUNTIF(apc[Discounts, memberships &amp; pre-payment agreements], A16))</f>
        <v/>
      </c>
      <c r="F16" s="79" t="str">
        <f>IF($A16="","", SUMIF(apc[Discounts, memberships &amp; pre-payment agreements], $A16, apc[APC paid (£) including VAT if charged]))</f>
        <v/>
      </c>
      <c r="G16" s="79" t="str">
        <f>IF($A16="","", SUMIF(apc[Discounts, memberships &amp; pre-payment agreements], $A16, apc[Amount of APC charged to COAF grant (including VAT if charged) in £] ))</f>
        <v/>
      </c>
      <c r="H16" s="79" t="str">
        <f>IF($A16="","", SUMIF(apc[Discounts, memberships &amp; pre-payment agreements], $A16, apc[Amount of APC charged to RCUK OA fund (including VAT if charged) in £]))</f>
        <v/>
      </c>
      <c r="I16" s="80" t="str">
        <f t="shared" si="1"/>
        <v/>
      </c>
      <c r="J16" s="80" t="str">
        <f t="shared" si="2"/>
        <v/>
      </c>
      <c r="K16" s="79" t="str">
        <f t="shared" si="3"/>
        <v/>
      </c>
    </row>
    <row r="17" spans="1:11" x14ac:dyDescent="0.2">
      <c r="A17" s="71" t="str">
        <f t="array" ref="A17">IFERROR(INDEX(apc[Discounts, memberships &amp; pre-payment agreements], MATCH(0,IF(ISBLANK(apc[Discounts, memberships &amp; pre-payment agreements]),1,COUNTIF($A$2:A16, apc[Discounts, memberships &amp; pre-payment agreements])), 0)),"")</f>
        <v/>
      </c>
      <c r="B17" s="72"/>
      <c r="C17" s="73"/>
      <c r="D17" s="74"/>
      <c r="E17" s="79" t="str">
        <f>IF($A17="","", COUNTIF(apc[Discounts, memberships &amp; pre-payment agreements], A17))</f>
        <v/>
      </c>
      <c r="F17" s="79" t="str">
        <f>IF($A17="","", SUMIF(apc[Discounts, memberships &amp; pre-payment agreements], $A17, apc[APC paid (£) including VAT if charged]))</f>
        <v/>
      </c>
      <c r="G17" s="79" t="str">
        <f>IF($A17="","", SUMIF(apc[Discounts, memberships &amp; pre-payment agreements], $A17, apc[Amount of APC charged to COAF grant (including VAT if charged) in £] ))</f>
        <v/>
      </c>
      <c r="H17" s="79" t="str">
        <f>IF($A17="","", SUMIF(apc[Discounts, memberships &amp; pre-payment agreements], $A17, apc[Amount of APC charged to RCUK OA fund (including VAT if charged) in £]))</f>
        <v/>
      </c>
      <c r="I17" s="80" t="str">
        <f t="shared" si="1"/>
        <v/>
      </c>
      <c r="J17" s="80" t="str">
        <f t="shared" si="2"/>
        <v/>
      </c>
      <c r="K17" s="79" t="str">
        <f t="shared" si="3"/>
        <v/>
      </c>
    </row>
    <row r="18" spans="1:11" x14ac:dyDescent="0.2">
      <c r="A18" s="71" t="str">
        <f t="array" ref="A18">IFERROR(INDEX(apc[Discounts, memberships &amp; pre-payment agreements], MATCH(0,IF(ISBLANK(apc[Discounts, memberships &amp; pre-payment agreements]),1,COUNTIF($A$2:A17, apc[Discounts, memberships &amp; pre-payment agreements])), 0)),"")</f>
        <v/>
      </c>
      <c r="B18" s="72"/>
      <c r="C18" s="73"/>
      <c r="D18" s="74"/>
      <c r="E18" s="79" t="str">
        <f>IF($A18="","", COUNTIF(apc[Discounts, memberships &amp; pre-payment agreements], A18))</f>
        <v/>
      </c>
      <c r="F18" s="79" t="str">
        <f>IF($A18="","", SUMIF(apc[Discounts, memberships &amp; pre-payment agreements], $A18, apc[APC paid (£) including VAT if charged]))</f>
        <v/>
      </c>
      <c r="G18" s="79" t="str">
        <f>IF($A18="","", SUMIF(apc[Discounts, memberships &amp; pre-payment agreements], $A18, apc[Amount of APC charged to COAF grant (including VAT if charged) in £] ))</f>
        <v/>
      </c>
      <c r="H18" s="79" t="str">
        <f>IF($A18="","", SUMIF(apc[Discounts, memberships &amp; pre-payment agreements], $A18, apc[Amount of APC charged to RCUK OA fund (including VAT if charged) in £]))</f>
        <v/>
      </c>
      <c r="I18" s="80" t="str">
        <f t="shared" si="1"/>
        <v/>
      </c>
      <c r="J18" s="80" t="str">
        <f t="shared" si="2"/>
        <v/>
      </c>
      <c r="K18" s="79" t="str">
        <f t="shared" si="3"/>
        <v/>
      </c>
    </row>
    <row r="19" spans="1:11" x14ac:dyDescent="0.2">
      <c r="A19" s="71" t="str">
        <f t="array" ref="A19">IFERROR(INDEX(apc[Discounts, memberships &amp; pre-payment agreements], MATCH(0,IF(ISBLANK(apc[Discounts, memberships &amp; pre-payment agreements]),1,COUNTIF($A$2:A18, apc[Discounts, memberships &amp; pre-payment agreements])), 0)),"")</f>
        <v/>
      </c>
      <c r="B19" s="72"/>
      <c r="C19" s="73"/>
      <c r="D19" s="74"/>
      <c r="E19" s="79" t="str">
        <f>IF($A19="","", COUNTIF(apc[Discounts, memberships &amp; pre-payment agreements], A19))</f>
        <v/>
      </c>
      <c r="F19" s="79" t="str">
        <f>IF($A19="","", SUMIF(apc[Discounts, memberships &amp; pre-payment agreements], $A19, apc[APC paid (£) including VAT if charged]))</f>
        <v/>
      </c>
      <c r="G19" s="79" t="str">
        <f>IF($A19="","", SUMIF(apc[Discounts, memberships &amp; pre-payment agreements], $A19, apc[Amount of APC charged to COAF grant (including VAT if charged) in £] ))</f>
        <v/>
      </c>
      <c r="H19" s="79" t="str">
        <f>IF($A19="","", SUMIF(apc[Discounts, memberships &amp; pre-payment agreements], $A19, apc[Amount of APC charged to RCUK OA fund (including VAT if charged) in £]))</f>
        <v/>
      </c>
      <c r="I19" s="80" t="str">
        <f t="shared" si="1"/>
        <v/>
      </c>
      <c r="J19" s="80" t="str">
        <f t="shared" si="2"/>
        <v/>
      </c>
      <c r="K19" s="79" t="str">
        <f t="shared" si="3"/>
        <v/>
      </c>
    </row>
    <row r="20" spans="1:11" x14ac:dyDescent="0.2">
      <c r="A20" s="71" t="str">
        <f t="array" ref="A20">IFERROR(INDEX(apc[Discounts, memberships &amp; pre-payment agreements], MATCH(0,IF(ISBLANK(apc[Discounts, memberships &amp; pre-payment agreements]),1,COUNTIF($A$2:A19, apc[Discounts, memberships &amp; pre-payment agreements])), 0)),"")</f>
        <v/>
      </c>
      <c r="B20" s="72"/>
      <c r="C20" s="73"/>
      <c r="D20" s="74"/>
      <c r="E20" s="79" t="str">
        <f>IF($A20="","", COUNTIF(apc[Discounts, memberships &amp; pre-payment agreements], A20))</f>
        <v/>
      </c>
      <c r="F20" s="79" t="str">
        <f>IF($A20="","", SUMIF(apc[Discounts, memberships &amp; pre-payment agreements], $A20, apc[APC paid (£) including VAT if charged]))</f>
        <v/>
      </c>
      <c r="G20" s="79" t="str">
        <f>IF($A20="","", SUMIF(apc[Discounts, memberships &amp; pre-payment agreements], $A20, apc[Amount of APC charged to COAF grant (including VAT if charged) in £] ))</f>
        <v/>
      </c>
      <c r="H20" s="79" t="str">
        <f>IF($A20="","", SUMIF(apc[Discounts, memberships &amp; pre-payment agreements], $A20, apc[Amount of APC charged to RCUK OA fund (including VAT if charged) in £]))</f>
        <v/>
      </c>
      <c r="I20" s="80" t="str">
        <f t="shared" si="1"/>
        <v/>
      </c>
      <c r="J20" s="80" t="str">
        <f t="shared" si="2"/>
        <v/>
      </c>
      <c r="K20" s="79" t="str">
        <f t="shared" si="3"/>
        <v/>
      </c>
    </row>
    <row r="21" spans="1:11" x14ac:dyDescent="0.2">
      <c r="A21" s="71" t="str">
        <f t="array" ref="A21">IFERROR(INDEX(apc[Discounts, memberships &amp; pre-payment agreements], MATCH(0,IF(ISBLANK(apc[Discounts, memberships &amp; pre-payment agreements]),1,COUNTIF($A$2:A20, apc[Discounts, memberships &amp; pre-payment agreements])), 0)),"")</f>
        <v/>
      </c>
      <c r="B21" s="72"/>
      <c r="C21" s="73"/>
      <c r="D21" s="74"/>
      <c r="E21" s="79" t="str">
        <f>IF($A21="","", COUNTIF(apc[Discounts, memberships &amp; pre-payment agreements], A21))</f>
        <v/>
      </c>
      <c r="F21" s="79" t="str">
        <f>IF($A21="","", SUMIF(apc[Discounts, memberships &amp; pre-payment agreements], $A21, apc[APC paid (£) including VAT if charged]))</f>
        <v/>
      </c>
      <c r="G21" s="79" t="str">
        <f>IF($A21="","", SUMIF(apc[Discounts, memberships &amp; pre-payment agreements], $A21, apc[Amount of APC charged to COAF grant (including VAT if charged) in £] ))</f>
        <v/>
      </c>
      <c r="H21" s="79" t="str">
        <f>IF($A21="","", SUMIF(apc[Discounts, memberships &amp; pre-payment agreements], $A21, apc[Amount of APC charged to RCUK OA fund (including VAT if charged) in £]))</f>
        <v/>
      </c>
      <c r="I21" s="80" t="str">
        <f t="shared" si="1"/>
        <v/>
      </c>
      <c r="J21" s="80" t="str">
        <f t="shared" si="2"/>
        <v/>
      </c>
      <c r="K21" s="79" t="str">
        <f t="shared" si="3"/>
        <v/>
      </c>
    </row>
    <row r="22" spans="1:11" x14ac:dyDescent="0.2">
      <c r="A22" s="71" t="str">
        <f t="array" ref="A22">IFERROR(INDEX(apc[Discounts, memberships &amp; pre-payment agreements], MATCH(0,IF(ISBLANK(apc[Discounts, memberships &amp; pre-payment agreements]),1,COUNTIF($A$2:A21, apc[Discounts, memberships &amp; pre-payment agreements])), 0)),"")</f>
        <v/>
      </c>
      <c r="B22" s="72"/>
      <c r="C22" s="73"/>
      <c r="D22" s="74"/>
      <c r="E22" s="79" t="str">
        <f>IF($A22="","", COUNTIF(apc[Discounts, memberships &amp; pre-payment agreements], A22))</f>
        <v/>
      </c>
      <c r="F22" s="79" t="str">
        <f>IF($A22="","", SUMIF(apc[Discounts, memberships &amp; pre-payment agreements], $A22, apc[APC paid (£) including VAT if charged]))</f>
        <v/>
      </c>
      <c r="G22" s="79" t="str">
        <f>IF($A22="","", SUMIF(apc[Discounts, memberships &amp; pre-payment agreements], $A22, apc[Amount of APC charged to COAF grant (including VAT if charged) in £] ))</f>
        <v/>
      </c>
      <c r="H22" s="79" t="str">
        <f>IF($A22="","", SUMIF(apc[Discounts, memberships &amp; pre-payment agreements], $A22, apc[Amount of APC charged to RCUK OA fund (including VAT if charged) in £]))</f>
        <v/>
      </c>
      <c r="I22" s="80" t="str">
        <f t="shared" si="1"/>
        <v/>
      </c>
      <c r="J22" s="80" t="str">
        <f t="shared" si="2"/>
        <v/>
      </c>
      <c r="K22" s="79" t="str">
        <f t="shared" si="3"/>
        <v/>
      </c>
    </row>
    <row r="23" spans="1:11" x14ac:dyDescent="0.2">
      <c r="A23" s="71" t="str">
        <f t="array" ref="A23">IFERROR(INDEX(apc[Discounts, memberships &amp; pre-payment agreements], MATCH(0,IF(ISBLANK(apc[Discounts, memberships &amp; pre-payment agreements]),1,COUNTIF($A$2:A22, apc[Discounts, memberships &amp; pre-payment agreements])), 0)),"")</f>
        <v/>
      </c>
      <c r="B23" s="72"/>
      <c r="C23" s="73"/>
      <c r="D23" s="74"/>
      <c r="E23" s="79" t="str">
        <f>IF($A23="","", COUNTIF(apc[Discounts, memberships &amp; pre-payment agreements], A23))</f>
        <v/>
      </c>
      <c r="F23" s="79" t="str">
        <f>IF($A23="","", SUMIF(apc[Discounts, memberships &amp; pre-payment agreements], $A23, apc[APC paid (£) including VAT if charged]))</f>
        <v/>
      </c>
      <c r="G23" s="79" t="str">
        <f>IF($A23="","", SUMIF(apc[Discounts, memberships &amp; pre-payment agreements], $A23, apc[Amount of APC charged to COAF grant (including VAT if charged) in £] ))</f>
        <v/>
      </c>
      <c r="H23" s="79" t="str">
        <f>IF($A23="","", SUMIF(apc[Discounts, memberships &amp; pre-payment agreements], $A23, apc[Amount of APC charged to RCUK OA fund (including VAT if charged) in £]))</f>
        <v/>
      </c>
      <c r="I23" s="80" t="str">
        <f t="shared" si="1"/>
        <v/>
      </c>
      <c r="J23" s="80" t="str">
        <f t="shared" si="2"/>
        <v/>
      </c>
      <c r="K23" s="79" t="str">
        <f t="shared" si="3"/>
        <v/>
      </c>
    </row>
    <row r="24" spans="1:11" x14ac:dyDescent="0.2">
      <c r="A24" s="71" t="str">
        <f t="array" ref="A24">IFERROR(INDEX(apc[Discounts, memberships &amp; pre-payment agreements], MATCH(0,IF(ISBLANK(apc[Discounts, memberships &amp; pre-payment agreements]),1,COUNTIF($A$2:A23, apc[Discounts, memberships &amp; pre-payment agreements])), 0)),"")</f>
        <v/>
      </c>
      <c r="B24" s="72"/>
      <c r="C24" s="73"/>
      <c r="D24" s="74"/>
      <c r="E24" s="79" t="str">
        <f>IF($A24="","", COUNTIF(apc[Discounts, memberships &amp; pre-payment agreements], A24))</f>
        <v/>
      </c>
      <c r="F24" s="79" t="str">
        <f>IF($A24="","", SUMIF(apc[Discounts, memberships &amp; pre-payment agreements], $A24, apc[APC paid (£) including VAT if charged]))</f>
        <v/>
      </c>
      <c r="G24" s="79" t="str">
        <f>IF($A24="","", SUMIF(apc[Discounts, memberships &amp; pre-payment agreements], $A24, apc[Amount of APC charged to COAF grant (including VAT if charged) in £] ))</f>
        <v/>
      </c>
      <c r="H24" s="79" t="str">
        <f>IF($A24="","", SUMIF(apc[Discounts, memberships &amp; pre-payment agreements], $A24, apc[Amount of APC charged to RCUK OA fund (including VAT if charged) in £]))</f>
        <v/>
      </c>
      <c r="I24" s="80" t="str">
        <f t="shared" si="1"/>
        <v/>
      </c>
      <c r="J24" s="80" t="str">
        <f t="shared" si="2"/>
        <v/>
      </c>
      <c r="K24" s="79" t="str">
        <f t="shared" si="3"/>
        <v/>
      </c>
    </row>
    <row r="25" spans="1:11" x14ac:dyDescent="0.2">
      <c r="A25" s="71" t="str">
        <f t="array" ref="A25">IFERROR(INDEX(apc[Discounts, memberships &amp; pre-payment agreements], MATCH(0,IF(ISBLANK(apc[Discounts, memberships &amp; pre-payment agreements]),1,COUNTIF($A$2:A24, apc[Discounts, memberships &amp; pre-payment agreements])), 0)),"")</f>
        <v/>
      </c>
      <c r="B25" s="72"/>
      <c r="C25" s="73"/>
      <c r="D25" s="74"/>
      <c r="E25" s="79" t="str">
        <f>IF($A25="","", COUNTIF(apc[Discounts, memberships &amp; pre-payment agreements], A25))</f>
        <v/>
      </c>
      <c r="F25" s="79" t="str">
        <f>IF($A25="","", SUMIF(apc[Discounts, memberships &amp; pre-payment agreements], $A25, apc[APC paid (£) including VAT if charged]))</f>
        <v/>
      </c>
      <c r="G25" s="79" t="str">
        <f>IF($A25="","", SUMIF(apc[Discounts, memberships &amp; pre-payment agreements], $A25, apc[Amount of APC charged to COAF grant (including VAT if charged) in £] ))</f>
        <v/>
      </c>
      <c r="H25" s="79" t="str">
        <f>IF($A25="","", SUMIF(apc[Discounts, memberships &amp; pre-payment agreements], $A25, apc[Amount of APC charged to RCUK OA fund (including VAT if charged) in £]))</f>
        <v/>
      </c>
      <c r="I25" s="80" t="str">
        <f t="shared" si="1"/>
        <v/>
      </c>
      <c r="J25" s="80" t="str">
        <f t="shared" si="2"/>
        <v/>
      </c>
      <c r="K25" s="79" t="str">
        <f t="shared" si="3"/>
        <v/>
      </c>
    </row>
    <row r="26" spans="1:11" x14ac:dyDescent="0.2">
      <c r="A26" s="71" t="str">
        <f t="array" ref="A26">IFERROR(INDEX(apc[Discounts, memberships &amp; pre-payment agreements], MATCH(0,IF(ISBLANK(apc[Discounts, memberships &amp; pre-payment agreements]),1,COUNTIF($A$2:A25, apc[Discounts, memberships &amp; pre-payment agreements])), 0)),"")</f>
        <v/>
      </c>
      <c r="B26" s="72"/>
      <c r="C26" s="73"/>
      <c r="D26" s="74"/>
      <c r="E26" s="79" t="str">
        <f>IF($A26="","", COUNTIF(apc[Discounts, memberships &amp; pre-payment agreements], A26))</f>
        <v/>
      </c>
      <c r="F26" s="79" t="str">
        <f>IF($A26="","", SUMIF(apc[Discounts, memberships &amp; pre-payment agreements], $A26, apc[APC paid (£) including VAT if charged]))</f>
        <v/>
      </c>
      <c r="G26" s="79" t="str">
        <f>IF($A26="","", SUMIF(apc[Discounts, memberships &amp; pre-payment agreements], $A26, apc[Amount of APC charged to COAF grant (including VAT if charged) in £] ))</f>
        <v/>
      </c>
      <c r="H26" s="79" t="str">
        <f>IF($A26="","", SUMIF(apc[Discounts, memberships &amp; pre-payment agreements], $A26, apc[Amount of APC charged to RCUK OA fund (including VAT if charged) in £]))</f>
        <v/>
      </c>
      <c r="I26" s="80" t="str">
        <f t="shared" si="1"/>
        <v/>
      </c>
      <c r="J26" s="80" t="str">
        <f t="shared" si="2"/>
        <v/>
      </c>
      <c r="K26" s="79" t="str">
        <f t="shared" si="3"/>
        <v/>
      </c>
    </row>
    <row r="27" spans="1:11" x14ac:dyDescent="0.2">
      <c r="A27" s="71" t="str">
        <f t="array" ref="A27">IFERROR(INDEX(apc[Discounts, memberships &amp; pre-payment agreements], MATCH(0,IF(ISBLANK(apc[Discounts, memberships &amp; pre-payment agreements]),1,COUNTIF($A$2:A26, apc[Discounts, memberships &amp; pre-payment agreements])), 0)),"")</f>
        <v/>
      </c>
      <c r="B27" s="72"/>
      <c r="C27" s="73"/>
      <c r="D27" s="74"/>
      <c r="E27" s="79" t="str">
        <f>IF($A27="","", COUNTIF(apc[Discounts, memberships &amp; pre-payment agreements], A27))</f>
        <v/>
      </c>
      <c r="F27" s="79" t="str">
        <f>IF($A27="","", SUMIF(apc[Discounts, memberships &amp; pre-payment agreements], $A27, apc[APC paid (£) including VAT if charged]))</f>
        <v/>
      </c>
      <c r="G27" s="79" t="str">
        <f>IF($A27="","", SUMIF(apc[Discounts, memberships &amp; pre-payment agreements], $A27, apc[Amount of APC charged to COAF grant (including VAT if charged) in £] ))</f>
        <v/>
      </c>
      <c r="H27" s="79" t="str">
        <f>IF($A27="","", SUMIF(apc[Discounts, memberships &amp; pre-payment agreements], $A27, apc[Amount of APC charged to RCUK OA fund (including VAT if charged) in £]))</f>
        <v/>
      </c>
      <c r="I27" s="80" t="str">
        <f t="shared" si="1"/>
        <v/>
      </c>
      <c r="J27" s="80" t="str">
        <f t="shared" si="2"/>
        <v/>
      </c>
      <c r="K27" s="79" t="str">
        <f t="shared" si="3"/>
        <v/>
      </c>
    </row>
    <row r="28" spans="1:11" x14ac:dyDescent="0.2">
      <c r="A28" s="71" t="str">
        <f t="array" ref="A28">IFERROR(INDEX(apc[Discounts, memberships &amp; pre-payment agreements], MATCH(0,IF(ISBLANK(apc[Discounts, memberships &amp; pre-payment agreements]),1,COUNTIF($A$2:A27, apc[Discounts, memberships &amp; pre-payment agreements])), 0)),"")</f>
        <v/>
      </c>
      <c r="B28" s="72"/>
      <c r="C28" s="73"/>
      <c r="D28" s="74"/>
      <c r="E28" s="79" t="str">
        <f>IF($A28="","", COUNTIF(apc[Discounts, memberships &amp; pre-payment agreements], A28))</f>
        <v/>
      </c>
      <c r="F28" s="79" t="str">
        <f>IF($A28="","", SUMIF(apc[Discounts, memberships &amp; pre-payment agreements], $A28, apc[APC paid (£) including VAT if charged]))</f>
        <v/>
      </c>
      <c r="G28" s="79" t="str">
        <f>IF($A28="","", SUMIF(apc[Discounts, memberships &amp; pre-payment agreements], $A28, apc[Amount of APC charged to COAF grant (including VAT if charged) in £] ))</f>
        <v/>
      </c>
      <c r="H28" s="79" t="str">
        <f>IF($A28="","", SUMIF(apc[Discounts, memberships &amp; pre-payment agreements], $A28, apc[Amount of APC charged to RCUK OA fund (including VAT if charged) in £]))</f>
        <v/>
      </c>
      <c r="I28" s="80" t="str">
        <f t="shared" si="1"/>
        <v/>
      </c>
      <c r="J28" s="80" t="str">
        <f t="shared" si="2"/>
        <v/>
      </c>
      <c r="K28" s="79" t="str">
        <f t="shared" si="3"/>
        <v/>
      </c>
    </row>
    <row r="29" spans="1:11" x14ac:dyDescent="0.2">
      <c r="A29" s="71" t="str">
        <f t="array" ref="A29">IFERROR(INDEX(apc[Discounts, memberships &amp; pre-payment agreements], MATCH(0,IF(ISBLANK(apc[Discounts, memberships &amp; pre-payment agreements]),1,COUNTIF($A$2:A28, apc[Discounts, memberships &amp; pre-payment agreements])), 0)),"")</f>
        <v/>
      </c>
      <c r="B29" s="72"/>
      <c r="C29" s="73"/>
      <c r="D29" s="74"/>
      <c r="E29" s="79" t="str">
        <f>IF($A29="","", COUNTIF(apc[Discounts, memberships &amp; pre-payment agreements], A29))</f>
        <v/>
      </c>
      <c r="F29" s="79" t="str">
        <f>IF($A29="","", SUMIF(apc[Discounts, memberships &amp; pre-payment agreements], $A29, apc[APC paid (£) including VAT if charged]))</f>
        <v/>
      </c>
      <c r="G29" s="79" t="str">
        <f>IF($A29="","", SUMIF(apc[Discounts, memberships &amp; pre-payment agreements], $A29, apc[Amount of APC charged to COAF grant (including VAT if charged) in £] ))</f>
        <v/>
      </c>
      <c r="H29" s="79" t="str">
        <f>IF($A29="","", SUMIF(apc[Discounts, memberships &amp; pre-payment agreements], $A29, apc[Amount of APC charged to RCUK OA fund (including VAT if charged) in £]))</f>
        <v/>
      </c>
      <c r="I29" s="80" t="str">
        <f t="shared" si="1"/>
        <v/>
      </c>
      <c r="J29" s="80" t="str">
        <f t="shared" si="2"/>
        <v/>
      </c>
      <c r="K29" s="79" t="str">
        <f t="shared" si="3"/>
        <v/>
      </c>
    </row>
    <row r="30" spans="1:11" x14ac:dyDescent="0.2">
      <c r="A30" s="71" t="str">
        <f t="array" ref="A30">IFERROR(INDEX(apc[Discounts, memberships &amp; pre-payment agreements], MATCH(0,IF(ISBLANK(apc[Discounts, memberships &amp; pre-payment agreements]),1,COUNTIF($A$2:A29, apc[Discounts, memberships &amp; pre-payment agreements])), 0)),"")</f>
        <v/>
      </c>
      <c r="B30" s="72"/>
      <c r="C30" s="73"/>
      <c r="D30" s="74"/>
      <c r="E30" s="79" t="str">
        <f>IF($A30="","", COUNTIF(apc[Discounts, memberships &amp; pre-payment agreements], A30))</f>
        <v/>
      </c>
      <c r="F30" s="79" t="str">
        <f>IF($A30="","", SUMIF(apc[Discounts, memberships &amp; pre-payment agreements], $A30, apc[APC paid (£) including VAT if charged]))</f>
        <v/>
      </c>
      <c r="G30" s="79" t="str">
        <f>IF($A30="","", SUMIF(apc[Discounts, memberships &amp; pre-payment agreements], $A30, apc[Amount of APC charged to COAF grant (including VAT if charged) in £] ))</f>
        <v/>
      </c>
      <c r="H30" s="79" t="str">
        <f>IF($A30="","", SUMIF(apc[Discounts, memberships &amp; pre-payment agreements], $A30, apc[Amount of APC charged to RCUK OA fund (including VAT if charged) in £]))</f>
        <v/>
      </c>
      <c r="I30" s="80" t="str">
        <f t="shared" si="1"/>
        <v/>
      </c>
      <c r="J30" s="80" t="str">
        <f t="shared" si="2"/>
        <v/>
      </c>
      <c r="K30" s="79" t="str">
        <f t="shared" si="3"/>
        <v/>
      </c>
    </row>
    <row r="31" spans="1:11" x14ac:dyDescent="0.2">
      <c r="A31" s="71" t="str">
        <f t="array" ref="A31">IFERROR(INDEX(apc[Discounts, memberships &amp; pre-payment agreements], MATCH(0,IF(ISBLANK(apc[Discounts, memberships &amp; pre-payment agreements]),1,COUNTIF($A$2:A30, apc[Discounts, memberships &amp; pre-payment agreements])), 0)),"")</f>
        <v/>
      </c>
      <c r="B31" s="72"/>
      <c r="C31" s="73"/>
      <c r="D31" s="74"/>
      <c r="E31" s="79" t="str">
        <f>IF($A31="","", COUNTIF(apc[Discounts, memberships &amp; pre-payment agreements], A31))</f>
        <v/>
      </c>
      <c r="F31" s="79" t="str">
        <f>IF($A31="","", SUMIF(apc[Discounts, memberships &amp; pre-payment agreements], $A31, apc[APC paid (£) including VAT if charged]))</f>
        <v/>
      </c>
      <c r="G31" s="79" t="str">
        <f>IF($A31="","", SUMIF(apc[Discounts, memberships &amp; pre-payment agreements], $A31, apc[Amount of APC charged to COAF grant (including VAT if charged) in £] ))</f>
        <v/>
      </c>
      <c r="H31" s="79" t="str">
        <f>IF($A31="","", SUMIF(apc[Discounts, memberships &amp; pre-payment agreements], $A31, apc[Amount of APC charged to RCUK OA fund (including VAT if charged) in £]))</f>
        <v/>
      </c>
      <c r="I31" s="80" t="str">
        <f t="shared" si="1"/>
        <v/>
      </c>
      <c r="J31" s="80" t="str">
        <f t="shared" si="2"/>
        <v/>
      </c>
      <c r="K31" s="79" t="str">
        <f t="shared" si="3"/>
        <v/>
      </c>
    </row>
    <row r="32" spans="1:11" x14ac:dyDescent="0.2">
      <c r="A32" s="71" t="str">
        <f t="array" ref="A32">IFERROR(INDEX(apc[Discounts, memberships &amp; pre-payment agreements], MATCH(0,IF(ISBLANK(apc[Discounts, memberships &amp; pre-payment agreements]),1,COUNTIF($A$2:A31, apc[Discounts, memberships &amp; pre-payment agreements])), 0)),"")</f>
        <v/>
      </c>
      <c r="B32" s="72"/>
      <c r="C32" s="73"/>
      <c r="D32" s="74"/>
      <c r="E32" s="79" t="str">
        <f>IF($A32="","", COUNTIF(apc[Discounts, memberships &amp; pre-payment agreements], A32))</f>
        <v/>
      </c>
      <c r="F32" s="79" t="str">
        <f>IF($A32="","", SUMIF(apc[Discounts, memberships &amp; pre-payment agreements], $A32, apc[APC paid (£) including VAT if charged]))</f>
        <v/>
      </c>
      <c r="G32" s="79" t="str">
        <f>IF($A32="","", SUMIF(apc[Discounts, memberships &amp; pre-payment agreements], $A32, apc[Amount of APC charged to COAF grant (including VAT if charged) in £] ))</f>
        <v/>
      </c>
      <c r="H32" s="79" t="str">
        <f>IF($A32="","", SUMIF(apc[Discounts, memberships &amp; pre-payment agreements], $A32, apc[Amount of APC charged to RCUK OA fund (including VAT if charged) in £]))</f>
        <v/>
      </c>
      <c r="I32" s="80" t="str">
        <f t="shared" si="1"/>
        <v/>
      </c>
      <c r="J32" s="80" t="str">
        <f t="shared" si="2"/>
        <v/>
      </c>
      <c r="K32" s="79" t="str">
        <f t="shared" si="3"/>
        <v/>
      </c>
    </row>
    <row r="33" spans="1:11" x14ac:dyDescent="0.2">
      <c r="A33" s="71" t="str">
        <f t="array" ref="A33">IFERROR(INDEX(apc[Discounts, memberships &amp; pre-payment agreements], MATCH(0,IF(ISBLANK(apc[Discounts, memberships &amp; pre-payment agreements]),1,COUNTIF($A$2:A32, apc[Discounts, memberships &amp; pre-payment agreements])), 0)),"")</f>
        <v/>
      </c>
      <c r="B33" s="72"/>
      <c r="C33" s="73"/>
      <c r="D33" s="74"/>
      <c r="E33" s="79" t="str">
        <f>IF($A33="","", COUNTIF(apc[Discounts, memberships &amp; pre-payment agreements], A33))</f>
        <v/>
      </c>
      <c r="F33" s="79" t="str">
        <f>IF($A33="","", SUMIF(apc[Discounts, memberships &amp; pre-payment agreements], $A33, apc[APC paid (£) including VAT if charged]))</f>
        <v/>
      </c>
      <c r="G33" s="79" t="str">
        <f>IF($A33="","", SUMIF(apc[Discounts, memberships &amp; pre-payment agreements], $A33, apc[Amount of APC charged to COAF grant (including VAT if charged) in £] ))</f>
        <v/>
      </c>
      <c r="H33" s="79" t="str">
        <f>IF($A33="","", SUMIF(apc[Discounts, memberships &amp; pre-payment agreements], $A33, apc[Amount of APC charged to RCUK OA fund (including VAT if charged) in £]))</f>
        <v/>
      </c>
      <c r="I33" s="80" t="str">
        <f t="shared" si="1"/>
        <v/>
      </c>
      <c r="J33" s="80" t="str">
        <f t="shared" si="2"/>
        <v/>
      </c>
      <c r="K33" s="79" t="str">
        <f t="shared" si="3"/>
        <v/>
      </c>
    </row>
    <row r="34" spans="1:11" x14ac:dyDescent="0.2">
      <c r="A34" s="71" t="str">
        <f t="array" ref="A34">IFERROR(INDEX(apc[Discounts, memberships &amp; pre-payment agreements], MATCH(0,IF(ISBLANK(apc[Discounts, memberships &amp; pre-payment agreements]),1,COUNTIF($A$2:A33, apc[Discounts, memberships &amp; pre-payment agreements])), 0)),"")</f>
        <v/>
      </c>
      <c r="B34" s="72"/>
      <c r="C34" s="73"/>
      <c r="D34" s="74"/>
      <c r="E34" s="79" t="str">
        <f>IF($A34="","", COUNTIF(apc[Discounts, memberships &amp; pre-payment agreements], A34))</f>
        <v/>
      </c>
      <c r="F34" s="79" t="str">
        <f>IF($A34="","", SUMIF(apc[Discounts, memberships &amp; pre-payment agreements], $A34, apc[APC paid (£) including VAT if charged]))</f>
        <v/>
      </c>
      <c r="G34" s="79" t="str">
        <f>IF($A34="","", SUMIF(apc[Discounts, memberships &amp; pre-payment agreements], $A34, apc[Amount of APC charged to COAF grant (including VAT if charged) in £] ))</f>
        <v/>
      </c>
      <c r="H34" s="79" t="str">
        <f>IF($A34="","", SUMIF(apc[Discounts, memberships &amp; pre-payment agreements], $A34, apc[Amount of APC charged to RCUK OA fund (including VAT if charged) in £]))</f>
        <v/>
      </c>
      <c r="I34" s="80" t="str">
        <f t="shared" si="1"/>
        <v/>
      </c>
      <c r="J34" s="80" t="str">
        <f t="shared" si="2"/>
        <v/>
      </c>
      <c r="K34" s="79" t="str">
        <f t="shared" si="3"/>
        <v/>
      </c>
    </row>
    <row r="35" spans="1:11" x14ac:dyDescent="0.2">
      <c r="A35" s="71" t="str">
        <f t="array" ref="A35">IFERROR(INDEX(apc[Discounts, memberships &amp; pre-payment agreements], MATCH(0,IF(ISBLANK(apc[Discounts, memberships &amp; pre-payment agreements]),1,COUNTIF($A$2:A34, apc[Discounts, memberships &amp; pre-payment agreements])), 0)),"")</f>
        <v/>
      </c>
      <c r="B35" s="72"/>
      <c r="C35" s="73"/>
      <c r="D35" s="74"/>
      <c r="E35" s="79" t="str">
        <f>IF($A35="","", COUNTIF(apc[Discounts, memberships &amp; pre-payment agreements], A35))</f>
        <v/>
      </c>
      <c r="F35" s="79" t="str">
        <f>IF($A35="","", SUMIF(apc[Discounts, memberships &amp; pre-payment agreements], $A35, apc[APC paid (£) including VAT if charged]))</f>
        <v/>
      </c>
      <c r="G35" s="79" t="str">
        <f>IF($A35="","", SUMIF(apc[Discounts, memberships &amp; pre-payment agreements], $A35, apc[Amount of APC charged to COAF grant (including VAT if charged) in £] ))</f>
        <v/>
      </c>
      <c r="H35" s="79" t="str">
        <f>IF($A35="","", SUMIF(apc[Discounts, memberships &amp; pre-payment agreements], $A35, apc[Amount of APC charged to RCUK OA fund (including VAT if charged) in £]))</f>
        <v/>
      </c>
      <c r="I35" s="80" t="str">
        <f t="shared" si="1"/>
        <v/>
      </c>
      <c r="J35" s="80" t="str">
        <f t="shared" si="2"/>
        <v/>
      </c>
      <c r="K35" s="79" t="str">
        <f t="shared" si="3"/>
        <v/>
      </c>
    </row>
    <row r="36" spans="1:11" x14ac:dyDescent="0.2">
      <c r="A36" s="71" t="str">
        <f t="array" ref="A36">IFERROR(INDEX(apc[Discounts, memberships &amp; pre-payment agreements], MATCH(0,IF(ISBLANK(apc[Discounts, memberships &amp; pre-payment agreements]),1,COUNTIF($A$2:A35, apc[Discounts, memberships &amp; pre-payment agreements])), 0)),"")</f>
        <v/>
      </c>
      <c r="B36" s="72"/>
      <c r="C36" s="73"/>
      <c r="D36" s="74"/>
      <c r="E36" s="79" t="str">
        <f>IF($A36="","", COUNTIF(apc[Discounts, memberships &amp; pre-payment agreements], A36))</f>
        <v/>
      </c>
      <c r="F36" s="79" t="str">
        <f>IF($A36="","", SUMIF(apc[Discounts, memberships &amp; pre-payment agreements], $A36, apc[APC paid (£) including VAT if charged]))</f>
        <v/>
      </c>
      <c r="G36" s="79" t="str">
        <f>IF($A36="","", SUMIF(apc[Discounts, memberships &amp; pre-payment agreements], $A36, apc[Amount of APC charged to COAF grant (including VAT if charged) in £] ))</f>
        <v/>
      </c>
      <c r="H36" s="79" t="str">
        <f>IF($A36="","", SUMIF(apc[Discounts, memberships &amp; pre-payment agreements], $A36, apc[Amount of APC charged to RCUK OA fund (including VAT if charged) in £]))</f>
        <v/>
      </c>
      <c r="I36" s="80" t="str">
        <f t="shared" si="1"/>
        <v/>
      </c>
      <c r="J36" s="80" t="str">
        <f t="shared" si="2"/>
        <v/>
      </c>
      <c r="K36" s="79" t="str">
        <f t="shared" si="3"/>
        <v/>
      </c>
    </row>
    <row r="37" spans="1:11" x14ac:dyDescent="0.2">
      <c r="A37" s="71" t="str">
        <f t="array" ref="A37">IFERROR(INDEX(apc[Discounts, memberships &amp; pre-payment agreements], MATCH(0,IF(ISBLANK(apc[Discounts, memberships &amp; pre-payment agreements]),1,COUNTIF($A$2:A36, apc[Discounts, memberships &amp; pre-payment agreements])), 0)),"")</f>
        <v/>
      </c>
      <c r="B37" s="72"/>
      <c r="C37" s="73"/>
      <c r="D37" s="74"/>
      <c r="E37" s="79" t="str">
        <f>IF($A37="","", COUNTIF(apc[Discounts, memberships &amp; pre-payment agreements], A37))</f>
        <v/>
      </c>
      <c r="F37" s="79" t="str">
        <f>IF($A37="","", SUMIF(apc[Discounts, memberships &amp; pre-payment agreements], $A37, apc[APC paid (£) including VAT if charged]))</f>
        <v/>
      </c>
      <c r="G37" s="79" t="str">
        <f>IF($A37="","", SUMIF(apc[Discounts, memberships &amp; pre-payment agreements], $A37, apc[Amount of APC charged to COAF grant (including VAT if charged) in £] ))</f>
        <v/>
      </c>
      <c r="H37" s="79" t="str">
        <f>IF($A37="","", SUMIF(apc[Discounts, memberships &amp; pre-payment agreements], $A37, apc[Amount of APC charged to RCUK OA fund (including VAT if charged) in £]))</f>
        <v/>
      </c>
      <c r="I37" s="80" t="str">
        <f t="shared" si="1"/>
        <v/>
      </c>
      <c r="J37" s="80" t="str">
        <f t="shared" si="2"/>
        <v/>
      </c>
      <c r="K37" s="79" t="str">
        <f t="shared" si="3"/>
        <v/>
      </c>
    </row>
    <row r="38" spans="1:11" x14ac:dyDescent="0.2">
      <c r="A38" s="71" t="str">
        <f t="array" ref="A38">IFERROR(INDEX(apc[Discounts, memberships &amp; pre-payment agreements], MATCH(0,IF(ISBLANK(apc[Discounts, memberships &amp; pre-payment agreements]),1,COUNTIF($A$2:A37, apc[Discounts, memberships &amp; pre-payment agreements])), 0)),"")</f>
        <v/>
      </c>
      <c r="B38" s="72"/>
      <c r="C38" s="73"/>
      <c r="D38" s="74"/>
      <c r="E38" s="79" t="str">
        <f>IF($A38="","", COUNTIF(apc[Discounts, memberships &amp; pre-payment agreements], A38))</f>
        <v/>
      </c>
      <c r="F38" s="79" t="str">
        <f>IF($A38="","", SUMIF(apc[Discounts, memberships &amp; pre-payment agreements], $A38, apc[APC paid (£) including VAT if charged]))</f>
        <v/>
      </c>
      <c r="G38" s="79" t="str">
        <f>IF($A38="","", SUMIF(apc[Discounts, memberships &amp; pre-payment agreements], $A38, apc[Amount of APC charged to COAF grant (including VAT if charged) in £] ))</f>
        <v/>
      </c>
      <c r="H38" s="79" t="str">
        <f>IF($A38="","", SUMIF(apc[Discounts, memberships &amp; pre-payment agreements], $A38, apc[Amount of APC charged to RCUK OA fund (including VAT if charged) in £]))</f>
        <v/>
      </c>
      <c r="I38" s="80" t="str">
        <f t="shared" si="1"/>
        <v/>
      </c>
      <c r="J38" s="80" t="str">
        <f t="shared" si="2"/>
        <v/>
      </c>
      <c r="K38" s="79" t="str">
        <f t="shared" si="3"/>
        <v/>
      </c>
    </row>
    <row r="39" spans="1:11" x14ac:dyDescent="0.2">
      <c r="A39" s="71" t="str">
        <f t="array" ref="A39">IFERROR(INDEX(apc[Discounts, memberships &amp; pre-payment agreements], MATCH(0,IF(ISBLANK(apc[Discounts, memberships &amp; pre-payment agreements]),1,COUNTIF($A$2:A38, apc[Discounts, memberships &amp; pre-payment agreements])), 0)),"")</f>
        <v/>
      </c>
      <c r="B39" s="72"/>
      <c r="C39" s="73"/>
      <c r="D39" s="74"/>
      <c r="E39" s="79" t="str">
        <f>IF($A39="","", COUNTIF(apc[Discounts, memberships &amp; pre-payment agreements], A39))</f>
        <v/>
      </c>
      <c r="F39" s="79" t="str">
        <f>IF($A39="","", SUMIF(apc[Discounts, memberships &amp; pre-payment agreements], $A39, apc[APC paid (£) including VAT if charged]))</f>
        <v/>
      </c>
      <c r="G39" s="79" t="str">
        <f>IF($A39="","", SUMIF(apc[Discounts, memberships &amp; pre-payment agreements], $A39, apc[Amount of APC charged to COAF grant (including VAT if charged) in £] ))</f>
        <v/>
      </c>
      <c r="H39" s="79" t="str">
        <f>IF($A39="","", SUMIF(apc[Discounts, memberships &amp; pre-payment agreements], $A39, apc[Amount of APC charged to RCUK OA fund (including VAT if charged) in £]))</f>
        <v/>
      </c>
      <c r="I39" s="80" t="str">
        <f t="shared" si="1"/>
        <v/>
      </c>
      <c r="J39" s="80" t="str">
        <f t="shared" si="2"/>
        <v/>
      </c>
      <c r="K39" s="79" t="str">
        <f t="shared" si="3"/>
        <v/>
      </c>
    </row>
    <row r="40" spans="1:11" x14ac:dyDescent="0.2">
      <c r="A40" s="71" t="str">
        <f t="array" ref="A40">IFERROR(INDEX(apc[Discounts, memberships &amp; pre-payment agreements], MATCH(0,IF(ISBLANK(apc[Discounts, memberships &amp; pre-payment agreements]),1,COUNTIF($A$2:A39, apc[Discounts, memberships &amp; pre-payment agreements])), 0)),"")</f>
        <v/>
      </c>
      <c r="B40" s="72"/>
      <c r="C40" s="73"/>
      <c r="D40" s="74"/>
      <c r="E40" s="79" t="str">
        <f>IF($A40="","", COUNTIF(apc[Discounts, memberships &amp; pre-payment agreements], A40))</f>
        <v/>
      </c>
      <c r="F40" s="79" t="str">
        <f>IF($A40="","", SUMIF(apc[Discounts, memberships &amp; pre-payment agreements], $A40, apc[APC paid (£) including VAT if charged]))</f>
        <v/>
      </c>
      <c r="G40" s="79" t="str">
        <f>IF($A40="","", SUMIF(apc[Discounts, memberships &amp; pre-payment agreements], $A40, apc[Amount of APC charged to COAF grant (including VAT if charged) in £] ))</f>
        <v/>
      </c>
      <c r="H40" s="79" t="str">
        <f>IF($A40="","", SUMIF(apc[Discounts, memberships &amp; pre-payment agreements], $A40, apc[Amount of APC charged to RCUK OA fund (including VAT if charged) in £]))</f>
        <v/>
      </c>
      <c r="I40" s="80" t="str">
        <f t="shared" si="1"/>
        <v/>
      </c>
      <c r="J40" s="80" t="str">
        <f t="shared" si="2"/>
        <v/>
      </c>
      <c r="K40" s="79" t="str">
        <f t="shared" si="3"/>
        <v/>
      </c>
    </row>
    <row r="41" spans="1:11" x14ac:dyDescent="0.2">
      <c r="A41" s="71" t="str">
        <f t="array" ref="A41">IFERROR(INDEX(apc[Discounts, memberships &amp; pre-payment agreements], MATCH(0,IF(ISBLANK(apc[Discounts, memberships &amp; pre-payment agreements]),1,COUNTIF($A$2:A40, apc[Discounts, memberships &amp; pre-payment agreements])), 0)),"")</f>
        <v/>
      </c>
      <c r="B41" s="72"/>
      <c r="C41" s="73"/>
      <c r="D41" s="74"/>
      <c r="E41" s="79" t="str">
        <f>IF($A41="","", COUNTIF(apc[Discounts, memberships &amp; pre-payment agreements], A41))</f>
        <v/>
      </c>
      <c r="F41" s="79" t="str">
        <f>IF($A41="","", SUMIF(apc[Discounts, memberships &amp; pre-payment agreements], $A41, apc[APC paid (£) including VAT if charged]))</f>
        <v/>
      </c>
      <c r="G41" s="79" t="str">
        <f>IF($A41="","", SUMIF(apc[Discounts, memberships &amp; pre-payment agreements], $A41, apc[Amount of APC charged to COAF grant (including VAT if charged) in £] ))</f>
        <v/>
      </c>
      <c r="H41" s="79" t="str">
        <f>IF($A41="","", SUMIF(apc[Discounts, memberships &amp; pre-payment agreements], $A41, apc[Amount of APC charged to RCUK OA fund (including VAT if charged) in £]))</f>
        <v/>
      </c>
      <c r="I41" s="80" t="str">
        <f t="shared" si="1"/>
        <v/>
      </c>
      <c r="J41" s="80" t="str">
        <f t="shared" si="2"/>
        <v/>
      </c>
      <c r="K41" s="79" t="str">
        <f t="shared" si="3"/>
        <v/>
      </c>
    </row>
    <row r="42" spans="1:11" x14ac:dyDescent="0.2">
      <c r="A42" s="71" t="str">
        <f t="array" ref="A42">IFERROR(INDEX(apc[Discounts, memberships &amp; pre-payment agreements], MATCH(0,IF(ISBLANK(apc[Discounts, memberships &amp; pre-payment agreements]),1,COUNTIF($A$2:A41, apc[Discounts, memberships &amp; pre-payment agreements])), 0)),"")</f>
        <v/>
      </c>
      <c r="B42" s="72"/>
      <c r="C42" s="73"/>
      <c r="D42" s="74"/>
      <c r="E42" s="79" t="str">
        <f>IF($A42="","", COUNTIF(apc[Discounts, memberships &amp; pre-payment agreements], A42))</f>
        <v/>
      </c>
      <c r="F42" s="79" t="str">
        <f>IF($A42="","", SUMIF(apc[Discounts, memberships &amp; pre-payment agreements], $A42, apc[APC paid (£) including VAT if charged]))</f>
        <v/>
      </c>
      <c r="G42" s="79" t="str">
        <f>IF($A42="","", SUMIF(apc[Discounts, memberships &amp; pre-payment agreements], $A42, apc[Amount of APC charged to COAF grant (including VAT if charged) in £] ))</f>
        <v/>
      </c>
      <c r="H42" s="79" t="str">
        <f>IF($A42="","", SUMIF(apc[Discounts, memberships &amp; pre-payment agreements], $A42, apc[Amount of APC charged to RCUK OA fund (including VAT if charged) in £]))</f>
        <v/>
      </c>
      <c r="I42" s="80" t="str">
        <f t="shared" si="1"/>
        <v/>
      </c>
      <c r="J42" s="80" t="str">
        <f t="shared" si="2"/>
        <v/>
      </c>
      <c r="K42" s="79" t="str">
        <f t="shared" si="3"/>
        <v/>
      </c>
    </row>
    <row r="43" spans="1:11" x14ac:dyDescent="0.2">
      <c r="A43" s="71" t="str">
        <f t="array" ref="A43">IFERROR(INDEX(apc[Discounts, memberships &amp; pre-payment agreements], MATCH(0,IF(ISBLANK(apc[Discounts, memberships &amp; pre-payment agreements]),1,COUNTIF($A$2:A42, apc[Discounts, memberships &amp; pre-payment agreements])), 0)),"")</f>
        <v/>
      </c>
      <c r="B43" s="72"/>
      <c r="C43" s="73"/>
      <c r="D43" s="74"/>
      <c r="E43" s="79" t="str">
        <f>IF($A43="","", COUNTIF(apc[Discounts, memberships &amp; pre-payment agreements], A43))</f>
        <v/>
      </c>
      <c r="F43" s="79" t="str">
        <f>IF($A43="","", SUMIF(apc[Discounts, memberships &amp; pre-payment agreements], $A43, apc[APC paid (£) including VAT if charged]))</f>
        <v/>
      </c>
      <c r="G43" s="79" t="str">
        <f>IF($A43="","", SUMIF(apc[Discounts, memberships &amp; pre-payment agreements], $A43, apc[Amount of APC charged to COAF grant (including VAT if charged) in £] ))</f>
        <v/>
      </c>
      <c r="H43" s="79" t="str">
        <f>IF($A43="","", SUMIF(apc[Discounts, memberships &amp; pre-payment agreements], $A43, apc[Amount of APC charged to RCUK OA fund (including VAT if charged) in £]))</f>
        <v/>
      </c>
      <c r="I43" s="80" t="str">
        <f t="shared" si="1"/>
        <v/>
      </c>
      <c r="J43" s="80" t="str">
        <f t="shared" si="2"/>
        <v/>
      </c>
      <c r="K43" s="79" t="str">
        <f t="shared" si="3"/>
        <v/>
      </c>
    </row>
    <row r="44" spans="1:11" x14ac:dyDescent="0.2">
      <c r="A44" s="71" t="str">
        <f t="array" ref="A44">IFERROR(INDEX(apc[Discounts, memberships &amp; pre-payment agreements], MATCH(0,IF(ISBLANK(apc[Discounts, memberships &amp; pre-payment agreements]),1,COUNTIF($A$2:A43, apc[Discounts, memberships &amp; pre-payment agreements])), 0)),"")</f>
        <v/>
      </c>
      <c r="B44" s="72"/>
      <c r="C44" s="73"/>
      <c r="D44" s="74"/>
      <c r="E44" s="79" t="str">
        <f>IF($A44="","", COUNTIF(apc[Discounts, memberships &amp; pre-payment agreements], A44))</f>
        <v/>
      </c>
      <c r="F44" s="79" t="str">
        <f>IF($A44="","", SUMIF(apc[Discounts, memberships &amp; pre-payment agreements], $A44, apc[APC paid (£) including VAT if charged]))</f>
        <v/>
      </c>
      <c r="G44" s="79" t="str">
        <f>IF($A44="","", SUMIF(apc[Discounts, memberships &amp; pre-payment agreements], $A44, apc[Amount of APC charged to COAF grant (including VAT if charged) in £] ))</f>
        <v/>
      </c>
      <c r="H44" s="79" t="str">
        <f>IF($A44="","", SUMIF(apc[Discounts, memberships &amp; pre-payment agreements], $A44, apc[Amount of APC charged to RCUK OA fund (including VAT if charged) in £]))</f>
        <v/>
      </c>
      <c r="I44" s="80" t="str">
        <f t="shared" si="1"/>
        <v/>
      </c>
      <c r="J44" s="80" t="str">
        <f t="shared" si="2"/>
        <v/>
      </c>
      <c r="K44" s="79" t="str">
        <f t="shared" si="3"/>
        <v/>
      </c>
    </row>
    <row r="45" spans="1:11" x14ac:dyDescent="0.2">
      <c r="A45" s="71" t="str">
        <f t="array" ref="A45">IFERROR(INDEX(apc[Discounts, memberships &amp; pre-payment agreements], MATCH(0,IF(ISBLANK(apc[Discounts, memberships &amp; pre-payment agreements]),1,COUNTIF($A$2:A44, apc[Discounts, memberships &amp; pre-payment agreements])), 0)),"")</f>
        <v/>
      </c>
      <c r="B45" s="72"/>
      <c r="C45" s="73"/>
      <c r="D45" s="74"/>
      <c r="E45" s="79" t="str">
        <f>IF($A45="","", COUNTIF(apc[Discounts, memberships &amp; pre-payment agreements], A45))</f>
        <v/>
      </c>
      <c r="F45" s="79" t="str">
        <f>IF($A45="","", SUMIF(apc[Discounts, memberships &amp; pre-payment agreements], $A45, apc[APC paid (£) including VAT if charged]))</f>
        <v/>
      </c>
      <c r="G45" s="79" t="str">
        <f>IF($A45="","", SUMIF(apc[Discounts, memberships &amp; pre-payment agreements], $A45, apc[Amount of APC charged to COAF grant (including VAT if charged) in £] ))</f>
        <v/>
      </c>
      <c r="H45" s="79" t="str">
        <f>IF($A45="","", SUMIF(apc[Discounts, memberships &amp; pre-payment agreements], $A45, apc[Amount of APC charged to RCUK OA fund (including VAT if charged) in £]))</f>
        <v/>
      </c>
      <c r="I45" s="80" t="str">
        <f t="shared" si="1"/>
        <v/>
      </c>
      <c r="J45" s="80" t="str">
        <f t="shared" si="2"/>
        <v/>
      </c>
      <c r="K45" s="79" t="str">
        <f t="shared" si="3"/>
        <v/>
      </c>
    </row>
    <row r="46" spans="1:11" x14ac:dyDescent="0.2">
      <c r="A46" s="71" t="str">
        <f t="array" ref="A46">IFERROR(INDEX(apc[Discounts, memberships &amp; pre-payment agreements], MATCH(0,IF(ISBLANK(apc[Discounts, memberships &amp; pre-payment agreements]),1,COUNTIF($A$2:A45, apc[Discounts, memberships &amp; pre-payment agreements])), 0)),"")</f>
        <v/>
      </c>
      <c r="B46" s="72"/>
      <c r="C46" s="73"/>
      <c r="D46" s="74"/>
      <c r="E46" s="79" t="str">
        <f>IF($A46="","", COUNTIF(apc[Discounts, memberships &amp; pre-payment agreements], A46))</f>
        <v/>
      </c>
      <c r="F46" s="79" t="str">
        <f>IF($A46="","", SUMIF(apc[Discounts, memberships &amp; pre-payment agreements], $A46, apc[APC paid (£) including VAT if charged]))</f>
        <v/>
      </c>
      <c r="G46" s="79" t="str">
        <f>IF($A46="","", SUMIF(apc[Discounts, memberships &amp; pre-payment agreements], $A46, apc[Amount of APC charged to COAF grant (including VAT if charged) in £] ))</f>
        <v/>
      </c>
      <c r="H46" s="79" t="str">
        <f>IF($A46="","", SUMIF(apc[Discounts, memberships &amp; pre-payment agreements], $A46, apc[Amount of APC charged to RCUK OA fund (including VAT if charged) in £]))</f>
        <v/>
      </c>
      <c r="I46" s="80" t="str">
        <f t="shared" si="1"/>
        <v/>
      </c>
      <c r="J46" s="80" t="str">
        <f t="shared" si="2"/>
        <v/>
      </c>
      <c r="K46" s="79" t="str">
        <f t="shared" si="3"/>
        <v/>
      </c>
    </row>
    <row r="47" spans="1:11" x14ac:dyDescent="0.2">
      <c r="A47" s="71" t="str">
        <f t="array" ref="A47">IFERROR(INDEX(apc[Discounts, memberships &amp; pre-payment agreements], MATCH(0,IF(ISBLANK(apc[Discounts, memberships &amp; pre-payment agreements]),1,COUNTIF($A$2:A46, apc[Discounts, memberships &amp; pre-payment agreements])), 0)),"")</f>
        <v/>
      </c>
      <c r="B47" s="72"/>
      <c r="C47" s="73"/>
      <c r="D47" s="74"/>
      <c r="E47" s="79" t="str">
        <f>IF($A47="","", COUNTIF(apc[Discounts, memberships &amp; pre-payment agreements], A47))</f>
        <v/>
      </c>
      <c r="F47" s="79" t="str">
        <f>IF($A47="","", SUMIF(apc[Discounts, memberships &amp; pre-payment agreements], $A47, apc[APC paid (£) including VAT if charged]))</f>
        <v/>
      </c>
      <c r="G47" s="79" t="str">
        <f>IF($A47="","", SUMIF(apc[Discounts, memberships &amp; pre-payment agreements], $A47, apc[Amount of APC charged to COAF grant (including VAT if charged) in £] ))</f>
        <v/>
      </c>
      <c r="H47" s="79" t="str">
        <f>IF($A47="","", SUMIF(apc[Discounts, memberships &amp; pre-payment agreements], $A47, apc[Amount of APC charged to RCUK OA fund (including VAT if charged) in £]))</f>
        <v/>
      </c>
      <c r="I47" s="80" t="str">
        <f t="shared" si="1"/>
        <v/>
      </c>
      <c r="J47" s="80" t="str">
        <f t="shared" si="2"/>
        <v/>
      </c>
      <c r="K47" s="79" t="str">
        <f t="shared" si="3"/>
        <v/>
      </c>
    </row>
    <row r="48" spans="1:11" x14ac:dyDescent="0.2">
      <c r="A48" s="71" t="str">
        <f t="array" ref="A48">IFERROR(INDEX(apc[Discounts, memberships &amp; pre-payment agreements], MATCH(0,IF(ISBLANK(apc[Discounts, memberships &amp; pre-payment agreements]),1,COUNTIF($A$2:A47, apc[Discounts, memberships &amp; pre-payment agreements])), 0)),"")</f>
        <v/>
      </c>
      <c r="B48" s="72"/>
      <c r="C48" s="73"/>
      <c r="D48" s="74"/>
      <c r="E48" s="79" t="str">
        <f>IF($A48="","", COUNTIF(apc[Discounts, memberships &amp; pre-payment agreements], A48))</f>
        <v/>
      </c>
      <c r="F48" s="79" t="str">
        <f>IF($A48="","", SUMIF(apc[Discounts, memberships &amp; pre-payment agreements], $A48, apc[APC paid (£) including VAT if charged]))</f>
        <v/>
      </c>
      <c r="G48" s="79" t="str">
        <f>IF($A48="","", SUMIF(apc[Discounts, memberships &amp; pre-payment agreements], $A48, apc[Amount of APC charged to COAF grant (including VAT if charged) in £] ))</f>
        <v/>
      </c>
      <c r="H48" s="79" t="str">
        <f>IF($A48="","", SUMIF(apc[Discounts, memberships &amp; pre-payment agreements], $A48, apc[Amount of APC charged to RCUK OA fund (including VAT if charged) in £]))</f>
        <v/>
      </c>
      <c r="I48" s="80" t="str">
        <f t="shared" si="1"/>
        <v/>
      </c>
      <c r="J48" s="80" t="str">
        <f t="shared" si="2"/>
        <v/>
      </c>
      <c r="K48" s="79" t="str">
        <f t="shared" si="3"/>
        <v/>
      </c>
    </row>
    <row r="49" spans="1:11" x14ac:dyDescent="0.2">
      <c r="A49" s="71" t="str">
        <f t="array" ref="A49">IFERROR(INDEX(apc[Discounts, memberships &amp; pre-payment agreements], MATCH(0,IF(ISBLANK(apc[Discounts, memberships &amp; pre-payment agreements]),1,COUNTIF($A$2:A48, apc[Discounts, memberships &amp; pre-payment agreements])), 0)),"")</f>
        <v/>
      </c>
      <c r="B49" s="72"/>
      <c r="C49" s="73"/>
      <c r="D49" s="74"/>
      <c r="E49" s="79" t="str">
        <f>IF($A49="","", COUNTIF(apc[Discounts, memberships &amp; pre-payment agreements], A49))</f>
        <v/>
      </c>
      <c r="F49" s="79" t="str">
        <f>IF($A49="","", SUMIF(apc[Discounts, memberships &amp; pre-payment agreements], $A49, apc[APC paid (£) including VAT if charged]))</f>
        <v/>
      </c>
      <c r="G49" s="79" t="str">
        <f>IF($A49="","", SUMIF(apc[Discounts, memberships &amp; pre-payment agreements], $A49, apc[Amount of APC charged to COAF grant (including VAT if charged) in £] ))</f>
        <v/>
      </c>
      <c r="H49" s="79" t="str">
        <f>IF($A49="","", SUMIF(apc[Discounts, memberships &amp; pre-payment agreements], $A49, apc[Amount of APC charged to RCUK OA fund (including VAT if charged) in £]))</f>
        <v/>
      </c>
      <c r="I49" s="80" t="str">
        <f t="shared" si="1"/>
        <v/>
      </c>
      <c r="J49" s="80" t="str">
        <f t="shared" si="2"/>
        <v/>
      </c>
      <c r="K49" s="79" t="str">
        <f t="shared" si="3"/>
        <v/>
      </c>
    </row>
    <row r="50" spans="1:11" ht="13.5" thickBot="1" x14ac:dyDescent="0.25">
      <c r="A50" s="71" t="str">
        <f t="array" ref="A50">IFERROR(INDEX(apc[Discounts, memberships &amp; pre-payment agreements], MATCH(0,IF(ISBLANK(apc[Discounts, memberships &amp; pre-payment agreements]),1,COUNTIF($A$2:A49, apc[Discounts, memberships &amp; pre-payment agreements])), 0)),"")</f>
        <v/>
      </c>
      <c r="B50" s="105"/>
      <c r="C50" s="106"/>
      <c r="D50" s="107"/>
      <c r="E50" s="79" t="str">
        <f>IF($A50="","", COUNTIF(apc[Discounts, memberships &amp; pre-payment agreements], A50))</f>
        <v/>
      </c>
      <c r="F50" s="79" t="str">
        <f>IF($A50="","", SUMIF(apc[Discounts, memberships &amp; pre-payment agreements], $A50, apc[APC paid (£) including VAT if charged]))</f>
        <v/>
      </c>
      <c r="G50" s="79" t="str">
        <f>IF($A50="","", SUMIF(apc[Discounts, memberships &amp; pre-payment agreements], $A50, apc[Amount of APC charged to COAF grant (including VAT if charged) in £] ))</f>
        <v/>
      </c>
      <c r="H50" s="79" t="str">
        <f>IF($A50="","", SUMIF(apc[Discounts, memberships &amp; pre-payment agreements], $A50, apc[Amount of APC charged to RCUK OA fund (including VAT if charged) in £]))</f>
        <v/>
      </c>
      <c r="I50" s="80" t="str">
        <f t="shared" si="1"/>
        <v/>
      </c>
      <c r="J50" s="80" t="str">
        <f t="shared" si="2"/>
        <v/>
      </c>
      <c r="K50" s="79" t="str">
        <f t="shared" si="3"/>
        <v/>
      </c>
    </row>
    <row r="51" spans="1:11" x14ac:dyDescent="0.2">
      <c r="A51" s="71"/>
    </row>
    <row r="52" spans="1:11" x14ac:dyDescent="0.2">
      <c r="A52" s="71"/>
    </row>
    <row r="53" spans="1:11" x14ac:dyDescent="0.2">
      <c r="A53" s="71"/>
    </row>
    <row r="54" spans="1:11" x14ac:dyDescent="0.2">
      <c r="A54" s="71"/>
    </row>
    <row r="55" spans="1:11" x14ac:dyDescent="0.2">
      <c r="A55" s="71"/>
    </row>
    <row r="56" spans="1:11" x14ac:dyDescent="0.2">
      <c r="A56" s="71"/>
    </row>
    <row r="57" spans="1:11" x14ac:dyDescent="0.2">
      <c r="A57" s="71"/>
    </row>
    <row r="58" spans="1:11" x14ac:dyDescent="0.2">
      <c r="A58" s="71"/>
    </row>
    <row r="59" spans="1:11" x14ac:dyDescent="0.2">
      <c r="A59" s="71"/>
    </row>
    <row r="60" spans="1:11" x14ac:dyDescent="0.2">
      <c r="A60" s="71"/>
    </row>
    <row r="61" spans="1:11" x14ac:dyDescent="0.2">
      <c r="A61" s="71"/>
    </row>
    <row r="62" spans="1:11" x14ac:dyDescent="0.2">
      <c r="A62" s="71"/>
    </row>
    <row r="63" spans="1:11" x14ac:dyDescent="0.2">
      <c r="A63" s="71"/>
    </row>
    <row r="64" spans="1:11" x14ac:dyDescent="0.2">
      <c r="A64" s="71"/>
    </row>
    <row r="65" spans="1:1" x14ac:dyDescent="0.2">
      <c r="A65" s="71"/>
    </row>
    <row r="66" spans="1:1" x14ac:dyDescent="0.2">
      <c r="A66" s="71"/>
    </row>
    <row r="67" spans="1:1" x14ac:dyDescent="0.2">
      <c r="A67" s="71"/>
    </row>
    <row r="68" spans="1:1" x14ac:dyDescent="0.2">
      <c r="A68" s="71"/>
    </row>
    <row r="69" spans="1:1" x14ac:dyDescent="0.2">
      <c r="A69" s="71"/>
    </row>
    <row r="70" spans="1:1" x14ac:dyDescent="0.2">
      <c r="A70" s="71"/>
    </row>
    <row r="71" spans="1:1" x14ac:dyDescent="0.2">
      <c r="A71" s="71"/>
    </row>
    <row r="72" spans="1:1" x14ac:dyDescent="0.2">
      <c r="A72" s="71"/>
    </row>
    <row r="73" spans="1:1" x14ac:dyDescent="0.2">
      <c r="A73" s="71"/>
    </row>
    <row r="74" spans="1:1" x14ac:dyDescent="0.2">
      <c r="A74" s="71"/>
    </row>
    <row r="75" spans="1:1" x14ac:dyDescent="0.2">
      <c r="A75" s="71"/>
    </row>
    <row r="76" spans="1:1" x14ac:dyDescent="0.2">
      <c r="A76" s="71"/>
    </row>
    <row r="77" spans="1:1" x14ac:dyDescent="0.2">
      <c r="A77" s="71"/>
    </row>
    <row r="78" spans="1:1" x14ac:dyDescent="0.2">
      <c r="A78" s="71"/>
    </row>
    <row r="79" spans="1:1" x14ac:dyDescent="0.2">
      <c r="A79" s="71"/>
    </row>
    <row r="80" spans="1:1" x14ac:dyDescent="0.2">
      <c r="A80" s="71"/>
    </row>
    <row r="81" spans="1:1" x14ac:dyDescent="0.2">
      <c r="A81" s="71"/>
    </row>
    <row r="82" spans="1:1" x14ac:dyDescent="0.2">
      <c r="A82" s="71"/>
    </row>
    <row r="83" spans="1:1" x14ac:dyDescent="0.2">
      <c r="A83" s="71"/>
    </row>
    <row r="84" spans="1:1" x14ac:dyDescent="0.2">
      <c r="A84" s="71"/>
    </row>
    <row r="85" spans="1:1" x14ac:dyDescent="0.2">
      <c r="A85" s="71"/>
    </row>
    <row r="86" spans="1:1" x14ac:dyDescent="0.2">
      <c r="A86" s="71"/>
    </row>
    <row r="87" spans="1:1" x14ac:dyDescent="0.2">
      <c r="A87" s="71"/>
    </row>
    <row r="88" spans="1:1" x14ac:dyDescent="0.2">
      <c r="A88" s="71"/>
    </row>
    <row r="89" spans="1:1" x14ac:dyDescent="0.2">
      <c r="A89" s="71"/>
    </row>
    <row r="90" spans="1:1" x14ac:dyDescent="0.2">
      <c r="A90" s="71"/>
    </row>
    <row r="91" spans="1:1" x14ac:dyDescent="0.2">
      <c r="A91" s="71"/>
    </row>
    <row r="92" spans="1:1" x14ac:dyDescent="0.2">
      <c r="A92" s="71"/>
    </row>
    <row r="93" spans="1:1" x14ac:dyDescent="0.2">
      <c r="A93" s="71"/>
    </row>
    <row r="94" spans="1:1" x14ac:dyDescent="0.2">
      <c r="A94" s="71"/>
    </row>
    <row r="95" spans="1:1" x14ac:dyDescent="0.2">
      <c r="A95" s="71"/>
    </row>
    <row r="96" spans="1:1" x14ac:dyDescent="0.2">
      <c r="A96" s="71"/>
    </row>
    <row r="97" spans="1:1" x14ac:dyDescent="0.2">
      <c r="A97" s="71"/>
    </row>
    <row r="98" spans="1:1" x14ac:dyDescent="0.2">
      <c r="A98" s="71"/>
    </row>
    <row r="99" spans="1:1" x14ac:dyDescent="0.2">
      <c r="A99" s="71"/>
    </row>
    <row r="100" spans="1:1" x14ac:dyDescent="0.2">
      <c r="A100" s="71"/>
    </row>
    <row r="101" spans="1:1" x14ac:dyDescent="0.2">
      <c r="A101" s="71"/>
    </row>
    <row r="102" spans="1:1" x14ac:dyDescent="0.2">
      <c r="A102" s="71"/>
    </row>
    <row r="103" spans="1:1" x14ac:dyDescent="0.2">
      <c r="A103" s="71"/>
    </row>
    <row r="104" spans="1:1" x14ac:dyDescent="0.2">
      <c r="A104" s="71"/>
    </row>
    <row r="105" spans="1:1" x14ac:dyDescent="0.2">
      <c r="A105" s="71"/>
    </row>
    <row r="106" spans="1:1" x14ac:dyDescent="0.2">
      <c r="A106" s="71"/>
    </row>
    <row r="107" spans="1:1" x14ac:dyDescent="0.2">
      <c r="A107" s="71"/>
    </row>
    <row r="108" spans="1:1" x14ac:dyDescent="0.2">
      <c r="A108" s="71"/>
    </row>
    <row r="109" spans="1:1" x14ac:dyDescent="0.2">
      <c r="A109" s="71"/>
    </row>
    <row r="110" spans="1:1" x14ac:dyDescent="0.2">
      <c r="A110" s="71"/>
    </row>
    <row r="111" spans="1:1" x14ac:dyDescent="0.2">
      <c r="A111" s="71"/>
    </row>
    <row r="112" spans="1:1" x14ac:dyDescent="0.2">
      <c r="A112" s="71"/>
    </row>
    <row r="113" spans="1:1" x14ac:dyDescent="0.2">
      <c r="A113" s="71"/>
    </row>
    <row r="114" spans="1:1" x14ac:dyDescent="0.2">
      <c r="A114" s="71"/>
    </row>
    <row r="115" spans="1:1" x14ac:dyDescent="0.2">
      <c r="A115" s="71"/>
    </row>
    <row r="116" spans="1:1" x14ac:dyDescent="0.2">
      <c r="A116" s="71"/>
    </row>
    <row r="117" spans="1:1" x14ac:dyDescent="0.2">
      <c r="A117" s="71"/>
    </row>
    <row r="118" spans="1:1" x14ac:dyDescent="0.2">
      <c r="A118" s="71"/>
    </row>
    <row r="119" spans="1:1" x14ac:dyDescent="0.2">
      <c r="A119" s="71"/>
    </row>
    <row r="120" spans="1:1" x14ac:dyDescent="0.2">
      <c r="A120" s="71"/>
    </row>
    <row r="121" spans="1:1" x14ac:dyDescent="0.2">
      <c r="A121" s="71"/>
    </row>
    <row r="122" spans="1:1" x14ac:dyDescent="0.2">
      <c r="A122" s="71"/>
    </row>
    <row r="123" spans="1:1" x14ac:dyDescent="0.2">
      <c r="A123" s="71"/>
    </row>
    <row r="124" spans="1:1" x14ac:dyDescent="0.2">
      <c r="A124" s="71"/>
    </row>
    <row r="125" spans="1:1" x14ac:dyDescent="0.2">
      <c r="A125" s="71"/>
    </row>
    <row r="126" spans="1:1" x14ac:dyDescent="0.2">
      <c r="A126" s="71"/>
    </row>
    <row r="127" spans="1:1" x14ac:dyDescent="0.2">
      <c r="A127" s="71"/>
    </row>
    <row r="128" spans="1:1" x14ac:dyDescent="0.2">
      <c r="A128" s="71"/>
    </row>
    <row r="129" spans="1:1" x14ac:dyDescent="0.2">
      <c r="A129" s="71"/>
    </row>
    <row r="130" spans="1:1" x14ac:dyDescent="0.2">
      <c r="A130" s="71"/>
    </row>
    <row r="131" spans="1:1" x14ac:dyDescent="0.2">
      <c r="A131" s="71"/>
    </row>
    <row r="132" spans="1:1" x14ac:dyDescent="0.2">
      <c r="A132" s="71"/>
    </row>
    <row r="133" spans="1:1" x14ac:dyDescent="0.2">
      <c r="A133" s="71"/>
    </row>
    <row r="134" spans="1:1" x14ac:dyDescent="0.2">
      <c r="A134" s="71"/>
    </row>
    <row r="135" spans="1:1" x14ac:dyDescent="0.2">
      <c r="A135" s="71"/>
    </row>
    <row r="136" spans="1:1" x14ac:dyDescent="0.2">
      <c r="A136" s="71"/>
    </row>
    <row r="137" spans="1:1" x14ac:dyDescent="0.2">
      <c r="A137" s="71"/>
    </row>
    <row r="138" spans="1:1" x14ac:dyDescent="0.2">
      <c r="A138" s="71"/>
    </row>
    <row r="139" spans="1:1" x14ac:dyDescent="0.2">
      <c r="A139" s="71"/>
    </row>
    <row r="140" spans="1:1" x14ac:dyDescent="0.2">
      <c r="A140" s="71"/>
    </row>
    <row r="141" spans="1:1" x14ac:dyDescent="0.2">
      <c r="A141" s="71"/>
    </row>
    <row r="142" spans="1:1" x14ac:dyDescent="0.2">
      <c r="A142" s="71"/>
    </row>
    <row r="143" spans="1:1" x14ac:dyDescent="0.2">
      <c r="A143" s="71"/>
    </row>
    <row r="144" spans="1:1" x14ac:dyDescent="0.2">
      <c r="A144" s="71"/>
    </row>
    <row r="145" spans="1:1" x14ac:dyDescent="0.2">
      <c r="A145" s="71"/>
    </row>
    <row r="146" spans="1:1" x14ac:dyDescent="0.2">
      <c r="A146" s="71"/>
    </row>
    <row r="147" spans="1:1" x14ac:dyDescent="0.2">
      <c r="A147" s="71"/>
    </row>
    <row r="148" spans="1:1" x14ac:dyDescent="0.2">
      <c r="A148" s="71"/>
    </row>
    <row r="149" spans="1:1" x14ac:dyDescent="0.2">
      <c r="A149" s="71"/>
    </row>
    <row r="150" spans="1:1" x14ac:dyDescent="0.2">
      <c r="A150" s="71"/>
    </row>
    <row r="151" spans="1:1" x14ac:dyDescent="0.2">
      <c r="A151" s="71"/>
    </row>
    <row r="152" spans="1:1" x14ac:dyDescent="0.2">
      <c r="A152" s="71"/>
    </row>
    <row r="153" spans="1:1" x14ac:dyDescent="0.2">
      <c r="A153" s="71"/>
    </row>
    <row r="154" spans="1:1" x14ac:dyDescent="0.2">
      <c r="A154" s="71"/>
    </row>
    <row r="155" spans="1:1" x14ac:dyDescent="0.2">
      <c r="A155" s="71"/>
    </row>
    <row r="156" spans="1:1" x14ac:dyDescent="0.2">
      <c r="A156" s="71"/>
    </row>
    <row r="157" spans="1:1" x14ac:dyDescent="0.2">
      <c r="A157" s="71"/>
    </row>
    <row r="158" spans="1:1" x14ac:dyDescent="0.2">
      <c r="A158" s="71"/>
    </row>
    <row r="159" spans="1:1" x14ac:dyDescent="0.2">
      <c r="A159" s="71"/>
    </row>
    <row r="160" spans="1:1" x14ac:dyDescent="0.2">
      <c r="A160" s="71"/>
    </row>
    <row r="161" spans="1:1" x14ac:dyDescent="0.2">
      <c r="A161" s="71"/>
    </row>
    <row r="162" spans="1:1" x14ac:dyDescent="0.2">
      <c r="A162" s="71"/>
    </row>
    <row r="163" spans="1:1" x14ac:dyDescent="0.2">
      <c r="A163" s="71"/>
    </row>
    <row r="164" spans="1:1" x14ac:dyDescent="0.2">
      <c r="A164" s="71"/>
    </row>
    <row r="165" spans="1:1" x14ac:dyDescent="0.2">
      <c r="A165" s="71"/>
    </row>
    <row r="166" spans="1:1" x14ac:dyDescent="0.2">
      <c r="A166" s="71"/>
    </row>
    <row r="167" spans="1:1" x14ac:dyDescent="0.2">
      <c r="A167" s="71"/>
    </row>
    <row r="168" spans="1:1" x14ac:dyDescent="0.2">
      <c r="A168" s="71"/>
    </row>
    <row r="169" spans="1:1" x14ac:dyDescent="0.2">
      <c r="A169" s="71"/>
    </row>
    <row r="170" spans="1:1" x14ac:dyDescent="0.2">
      <c r="A170" s="71"/>
    </row>
    <row r="171" spans="1:1" x14ac:dyDescent="0.2">
      <c r="A171" s="71"/>
    </row>
    <row r="172" spans="1:1" x14ac:dyDescent="0.2">
      <c r="A172" s="71"/>
    </row>
    <row r="173" spans="1:1" x14ac:dyDescent="0.2">
      <c r="A173" s="71"/>
    </row>
    <row r="174" spans="1:1" x14ac:dyDescent="0.2">
      <c r="A174" s="71"/>
    </row>
  </sheetData>
  <sheetProtection sheet="1" objects="1" scenarios="1" formatCells="0" formatColumns="0" formatRows="0" insertColumns="0" insertRows="0" insertHyperlinks="0" deleteColumns="0" deleteRows="0" sort="0" autoFilter="0" pivotTables="0"/>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topLeftCell="A22" zoomScale="90" zoomScaleNormal="90" workbookViewId="0">
      <selection activeCell="I25" sqref="I25"/>
    </sheetView>
  </sheetViews>
  <sheetFormatPr defaultColWidth="9.140625" defaultRowHeight="15" x14ac:dyDescent="0.25"/>
  <cols>
    <col min="1" max="1" width="4.42578125" style="8" customWidth="1"/>
    <col min="2" max="2" width="57.140625" style="8" customWidth="1"/>
    <col min="3" max="6" width="18.85546875" style="8" customWidth="1"/>
    <col min="7" max="7" width="14.85546875" style="8" customWidth="1"/>
    <col min="8" max="8" width="19.140625" style="8" customWidth="1"/>
    <col min="9" max="9" width="40.7109375" style="8" customWidth="1"/>
    <col min="10" max="10" width="19.85546875" style="8" customWidth="1"/>
    <col min="11" max="16384" width="9.140625" style="8"/>
  </cols>
  <sheetData>
    <row r="1" spans="1:8" x14ac:dyDescent="0.25">
      <c r="A1" s="127"/>
      <c r="B1" s="128"/>
      <c r="C1" s="127"/>
      <c r="D1" s="127"/>
      <c r="E1" s="129"/>
      <c r="F1" s="130"/>
      <c r="G1" s="127"/>
      <c r="H1" s="127"/>
    </row>
    <row r="2" spans="1:8" x14ac:dyDescent="0.25">
      <c r="A2" s="127"/>
      <c r="B2" s="128"/>
      <c r="C2" s="127"/>
      <c r="D2" s="127"/>
      <c r="E2" s="129"/>
      <c r="F2" s="130"/>
      <c r="G2" s="127"/>
      <c r="H2" s="127"/>
    </row>
    <row r="3" spans="1:8" x14ac:dyDescent="0.25">
      <c r="A3" s="127"/>
      <c r="B3" s="128"/>
      <c r="C3" s="127"/>
      <c r="D3" s="127"/>
      <c r="E3" s="129"/>
      <c r="F3" s="130"/>
      <c r="G3" s="127"/>
      <c r="H3" s="127"/>
    </row>
    <row r="4" spans="1:8" x14ac:dyDescent="0.25">
      <c r="A4" s="127"/>
      <c r="B4" s="128"/>
      <c r="C4" s="127"/>
      <c r="D4" s="127"/>
      <c r="E4" s="129"/>
      <c r="F4" s="130"/>
      <c r="G4" s="127"/>
      <c r="H4" s="127"/>
    </row>
    <row r="5" spans="1:8" x14ac:dyDescent="0.25">
      <c r="A5" s="127"/>
      <c r="B5" s="128"/>
      <c r="C5" s="127"/>
      <c r="D5" s="127"/>
      <c r="E5" s="129"/>
      <c r="F5" s="130"/>
      <c r="G5" s="127"/>
      <c r="H5" s="127"/>
    </row>
    <row r="6" spans="1:8" x14ac:dyDescent="0.25">
      <c r="A6" s="127"/>
      <c r="B6" s="128"/>
      <c r="C6" s="127"/>
      <c r="D6" s="127"/>
      <c r="E6" s="129"/>
      <c r="F6" s="130"/>
      <c r="G6" s="127"/>
      <c r="H6" s="127"/>
    </row>
    <row r="7" spans="1:8" ht="14.25" customHeight="1" x14ac:dyDescent="0.25">
      <c r="A7" s="127"/>
      <c r="B7" s="128"/>
      <c r="C7" s="127"/>
      <c r="D7" s="127"/>
      <c r="E7" s="129"/>
      <c r="F7" s="130"/>
      <c r="G7" s="127"/>
      <c r="H7" s="127"/>
    </row>
    <row r="8" spans="1:8" ht="14.25" customHeight="1" x14ac:dyDescent="0.25">
      <c r="A8" s="127"/>
      <c r="B8" s="128"/>
      <c r="C8" s="127"/>
      <c r="D8" s="127"/>
      <c r="E8" s="129"/>
      <c r="F8" s="130"/>
      <c r="G8" s="127"/>
      <c r="H8" s="127"/>
    </row>
    <row r="9" spans="1:8" x14ac:dyDescent="0.25">
      <c r="A9" s="127"/>
      <c r="B9" s="128"/>
      <c r="C9" s="127"/>
      <c r="D9" s="127"/>
      <c r="E9" s="129"/>
      <c r="F9" s="130"/>
      <c r="G9" s="127"/>
      <c r="H9" s="127"/>
    </row>
    <row r="10" spans="1:8" ht="15.75" customHeight="1" x14ac:dyDescent="0.3">
      <c r="A10" s="244" t="s">
        <v>242</v>
      </c>
      <c r="B10" s="244"/>
      <c r="C10" s="244"/>
      <c r="D10" s="244"/>
      <c r="E10" s="244"/>
      <c r="F10" s="244"/>
      <c r="G10" s="244"/>
      <c r="H10" s="127"/>
    </row>
    <row r="11" spans="1:8" ht="15.75" x14ac:dyDescent="0.25">
      <c r="A11" s="131" t="s">
        <v>97</v>
      </c>
      <c r="B11" s="132" t="s">
        <v>61</v>
      </c>
      <c r="C11" s="133" t="s">
        <v>62</v>
      </c>
      <c r="D11" s="127"/>
      <c r="E11" s="127"/>
      <c r="F11" s="130"/>
      <c r="G11" s="127"/>
      <c r="H11" s="127"/>
    </row>
    <row r="12" spans="1:8" ht="15.75" x14ac:dyDescent="0.25">
      <c r="A12" s="131"/>
      <c r="B12" s="134" t="s">
        <v>63</v>
      </c>
      <c r="C12" s="10"/>
      <c r="D12" s="127"/>
      <c r="E12" s="127"/>
      <c r="F12" s="127"/>
      <c r="G12" s="127"/>
      <c r="H12" s="127"/>
    </row>
    <row r="13" spans="1:8" ht="15.75" x14ac:dyDescent="0.25">
      <c r="A13" s="131"/>
      <c r="B13" s="134" t="s">
        <v>64</v>
      </c>
      <c r="C13" s="10"/>
      <c r="D13" s="127"/>
      <c r="E13" s="127"/>
      <c r="F13" s="127"/>
      <c r="G13" s="127"/>
      <c r="H13" s="127"/>
    </row>
    <row r="14" spans="1:8" ht="15.75" x14ac:dyDescent="0.25">
      <c r="A14" s="131"/>
      <c r="B14" s="134" t="s">
        <v>65</v>
      </c>
      <c r="C14" s="10"/>
      <c r="D14" s="127"/>
      <c r="E14" s="127"/>
      <c r="F14" s="127"/>
      <c r="G14" s="127"/>
      <c r="H14" s="127"/>
    </row>
    <row r="15" spans="1:8" ht="15.75" x14ac:dyDescent="0.25">
      <c r="A15" s="131"/>
      <c r="B15" s="135" t="s">
        <v>66</v>
      </c>
      <c r="C15" s="11" t="e">
        <f>(C13+C14)/C12</f>
        <v>#DIV/0!</v>
      </c>
      <c r="D15" s="127"/>
      <c r="E15" s="127"/>
      <c r="F15" s="127"/>
      <c r="G15" s="127"/>
      <c r="H15" s="127"/>
    </row>
    <row r="16" spans="1:8" ht="6" customHeight="1" x14ac:dyDescent="0.25">
      <c r="A16" s="131"/>
      <c r="B16" s="129"/>
      <c r="C16" s="136"/>
      <c r="D16" s="127"/>
      <c r="E16" s="127"/>
      <c r="F16" s="127"/>
      <c r="G16" s="127"/>
      <c r="H16" s="127"/>
    </row>
    <row r="17" spans="1:11" ht="15.75" x14ac:dyDescent="0.25">
      <c r="A17" s="131" t="s">
        <v>98</v>
      </c>
      <c r="B17" s="132" t="s">
        <v>67</v>
      </c>
      <c r="C17" s="137" t="s">
        <v>68</v>
      </c>
      <c r="D17" s="127"/>
      <c r="E17" s="127"/>
      <c r="F17" s="127"/>
      <c r="G17" s="127"/>
      <c r="H17" s="127"/>
    </row>
    <row r="18" spans="1:11" ht="15.75" x14ac:dyDescent="0.25">
      <c r="A18" s="131"/>
      <c r="B18" s="138" t="s">
        <v>69</v>
      </c>
      <c r="C18" s="12">
        <v>0.38</v>
      </c>
      <c r="D18" s="127"/>
      <c r="E18" s="127"/>
      <c r="F18" s="127"/>
      <c r="G18" s="127"/>
      <c r="H18" s="127"/>
    </row>
    <row r="19" spans="1:11" ht="15.75" x14ac:dyDescent="0.25">
      <c r="A19" s="131"/>
      <c r="B19" s="138" t="s">
        <v>70</v>
      </c>
      <c r="C19" s="12">
        <v>0.56000000000000005</v>
      </c>
      <c r="D19" s="127"/>
      <c r="E19" s="127"/>
      <c r="F19" s="127"/>
      <c r="G19" s="127"/>
      <c r="H19" s="127"/>
      <c r="I19" s="13"/>
      <c r="J19" s="14"/>
    </row>
    <row r="20" spans="1:11" ht="15.75" x14ac:dyDescent="0.25">
      <c r="A20" s="131"/>
      <c r="B20" s="139" t="s">
        <v>71</v>
      </c>
      <c r="C20" s="11">
        <f>C18+C19</f>
        <v>0.94000000000000006</v>
      </c>
      <c r="D20" s="127"/>
      <c r="E20" s="127"/>
      <c r="F20" s="127"/>
      <c r="G20" s="127"/>
      <c r="H20" s="127"/>
      <c r="J20" s="15"/>
      <c r="K20" s="16"/>
    </row>
    <row r="21" spans="1:11" ht="5.25" customHeight="1" x14ac:dyDescent="0.25">
      <c r="A21" s="131"/>
      <c r="B21" s="140"/>
      <c r="C21" s="136"/>
      <c r="D21" s="127"/>
      <c r="E21" s="127"/>
      <c r="F21" s="127"/>
      <c r="G21" s="127"/>
      <c r="H21" s="127"/>
      <c r="J21" s="15"/>
      <c r="K21" s="17"/>
    </row>
    <row r="22" spans="1:11" ht="15.75" x14ac:dyDescent="0.25">
      <c r="A22" s="131" t="s">
        <v>99</v>
      </c>
      <c r="B22" s="141" t="s">
        <v>91</v>
      </c>
      <c r="C22" s="142"/>
      <c r="D22" s="143"/>
      <c r="E22" s="143"/>
      <c r="F22" s="143"/>
      <c r="G22" s="144"/>
      <c r="H22" s="127"/>
      <c r="J22" s="15"/>
      <c r="K22" s="17"/>
    </row>
    <row r="23" spans="1:11" ht="26.25" x14ac:dyDescent="0.25">
      <c r="A23" s="131"/>
      <c r="B23" s="145" t="s">
        <v>246</v>
      </c>
      <c r="C23" s="245"/>
      <c r="D23" s="245"/>
      <c r="E23" s="245"/>
      <c r="F23" s="245"/>
      <c r="G23" s="246"/>
      <c r="H23" s="127"/>
      <c r="J23" s="15"/>
      <c r="K23" s="17"/>
    </row>
    <row r="24" spans="1:11" ht="5.25" customHeight="1" x14ac:dyDescent="0.25">
      <c r="A24" s="131"/>
      <c r="B24" s="127"/>
      <c r="C24" s="127"/>
      <c r="D24" s="127"/>
      <c r="E24" s="127"/>
      <c r="F24" s="127"/>
      <c r="G24" s="127"/>
      <c r="H24" s="127"/>
      <c r="J24" s="15"/>
      <c r="K24" s="17"/>
    </row>
    <row r="25" spans="1:11" ht="18.75" customHeight="1" x14ac:dyDescent="0.3">
      <c r="A25" s="247" t="s">
        <v>123</v>
      </c>
      <c r="B25" s="247"/>
      <c r="C25" s="247"/>
      <c r="D25" s="247"/>
      <c r="E25" s="247"/>
      <c r="F25" s="247"/>
      <c r="G25" s="247"/>
      <c r="H25" s="127"/>
      <c r="J25" s="15"/>
      <c r="K25" s="17"/>
    </row>
    <row r="26" spans="1:11" ht="9" customHeight="1" x14ac:dyDescent="0.25">
      <c r="A26" s="131"/>
      <c r="B26" s="140"/>
      <c r="C26" s="127"/>
      <c r="D26" s="127"/>
      <c r="E26" s="127"/>
      <c r="F26" s="127"/>
      <c r="G26" s="127"/>
      <c r="H26" s="127"/>
      <c r="J26" s="15"/>
      <c r="K26" s="17"/>
    </row>
    <row r="27" spans="1:11" ht="36.75" customHeight="1" x14ac:dyDescent="0.25">
      <c r="A27" s="131" t="s">
        <v>100</v>
      </c>
      <c r="B27" s="18" t="s">
        <v>72</v>
      </c>
      <c r="C27" s="19" t="s">
        <v>73</v>
      </c>
      <c r="D27" s="146" t="s">
        <v>74</v>
      </c>
      <c r="E27" s="19" t="s">
        <v>75</v>
      </c>
      <c r="F27" s="19" t="s">
        <v>76</v>
      </c>
      <c r="G27" s="20" t="s">
        <v>77</v>
      </c>
      <c r="H27" s="127"/>
      <c r="J27" s="15"/>
      <c r="K27" s="17"/>
    </row>
    <row r="28" spans="1:11" ht="18.75" customHeight="1" x14ac:dyDescent="0.25">
      <c r="A28" s="131"/>
      <c r="B28" s="9" t="s">
        <v>124</v>
      </c>
      <c r="C28" s="166"/>
      <c r="D28" s="23">
        <v>1150458</v>
      </c>
      <c r="E28" s="21">
        <f t="shared" ref="E28:E34" si="0">C28+D28</f>
        <v>1150458</v>
      </c>
      <c r="F28" s="23">
        <v>155046</v>
      </c>
      <c r="G28" s="22">
        <f t="shared" ref="G28:G33" si="1">E28-F28</f>
        <v>995412</v>
      </c>
      <c r="H28" s="127"/>
      <c r="J28" s="15"/>
      <c r="K28" s="17"/>
    </row>
    <row r="29" spans="1:11" ht="18.75" customHeight="1" x14ac:dyDescent="0.25">
      <c r="A29" s="131"/>
      <c r="B29" s="9" t="s">
        <v>125</v>
      </c>
      <c r="C29" s="21">
        <f>G28</f>
        <v>995412</v>
      </c>
      <c r="D29" s="23">
        <v>1353480</v>
      </c>
      <c r="E29" s="21">
        <f t="shared" si="0"/>
        <v>2348892</v>
      </c>
      <c r="F29" s="23">
        <v>631701</v>
      </c>
      <c r="G29" s="22">
        <f t="shared" si="1"/>
        <v>1717191</v>
      </c>
      <c r="H29" s="127"/>
      <c r="J29" s="15"/>
      <c r="K29" s="17"/>
    </row>
    <row r="30" spans="1:11" ht="18.75" customHeight="1" x14ac:dyDescent="0.25">
      <c r="A30" s="131"/>
      <c r="B30" s="9" t="s">
        <v>126</v>
      </c>
      <c r="C30" s="21">
        <f>G29</f>
        <v>1717191</v>
      </c>
      <c r="D30" s="23">
        <v>1544569</v>
      </c>
      <c r="E30" s="21">
        <f t="shared" si="0"/>
        <v>3261760</v>
      </c>
      <c r="F30" s="23">
        <v>1069975</v>
      </c>
      <c r="G30" s="22">
        <f t="shared" si="1"/>
        <v>2191785</v>
      </c>
      <c r="H30" s="127"/>
      <c r="J30" s="15"/>
      <c r="K30" s="17"/>
    </row>
    <row r="31" spans="1:11" ht="18.75" customHeight="1" x14ac:dyDescent="0.25">
      <c r="A31" s="131"/>
      <c r="B31" s="9" t="s">
        <v>235</v>
      </c>
      <c r="C31" s="21">
        <f>G30</f>
        <v>2191785</v>
      </c>
      <c r="D31" s="23">
        <v>0</v>
      </c>
      <c r="E31" s="21">
        <f t="shared" si="0"/>
        <v>2191785</v>
      </c>
      <c r="F31" s="23">
        <v>1389836</v>
      </c>
      <c r="G31" s="22">
        <f t="shared" si="1"/>
        <v>801949</v>
      </c>
      <c r="H31" s="127"/>
      <c r="J31" s="15"/>
      <c r="K31" s="17"/>
    </row>
    <row r="32" spans="1:11" ht="18.75" customHeight="1" x14ac:dyDescent="0.25">
      <c r="A32" s="131"/>
      <c r="B32" s="9" t="s">
        <v>239</v>
      </c>
      <c r="C32" s="21">
        <f>G31</f>
        <v>801949</v>
      </c>
      <c r="D32" s="23">
        <v>552238</v>
      </c>
      <c r="E32" s="21">
        <f t="shared" si="0"/>
        <v>1354187</v>
      </c>
      <c r="F32" s="23">
        <v>1474580</v>
      </c>
      <c r="G32" s="22">
        <f t="shared" si="1"/>
        <v>-120393</v>
      </c>
      <c r="H32" s="127"/>
      <c r="J32" s="15"/>
      <c r="K32" s="17"/>
    </row>
    <row r="33" spans="1:11" ht="18.75" customHeight="1" x14ac:dyDescent="0.25">
      <c r="A33" s="131"/>
      <c r="B33" s="9" t="s">
        <v>240</v>
      </c>
      <c r="C33" s="21">
        <f t="shared" ref="C33:C34" si="2">G32</f>
        <v>-120393</v>
      </c>
      <c r="D33" s="23">
        <v>1469302</v>
      </c>
      <c r="E33" s="21">
        <f t="shared" si="0"/>
        <v>1348909</v>
      </c>
      <c r="F33" s="23">
        <v>1384430.55</v>
      </c>
      <c r="G33" s="22">
        <f t="shared" si="1"/>
        <v>-35521.550000000047</v>
      </c>
      <c r="H33" s="127"/>
      <c r="J33" s="15"/>
      <c r="K33" s="17"/>
    </row>
    <row r="34" spans="1:11" ht="18.75" customHeight="1" x14ac:dyDescent="0.25">
      <c r="A34" s="131"/>
      <c r="B34" s="9" t="s">
        <v>245</v>
      </c>
      <c r="C34" s="167">
        <f t="shared" si="2"/>
        <v>-35521.550000000047</v>
      </c>
      <c r="D34" s="23">
        <v>1395355</v>
      </c>
      <c r="E34" s="21">
        <f t="shared" si="0"/>
        <v>1359833.45</v>
      </c>
      <c r="F34" s="165"/>
      <c r="G34" s="165"/>
      <c r="H34" s="127"/>
      <c r="I34" s="124"/>
      <c r="J34" s="124"/>
      <c r="K34" s="17"/>
    </row>
    <row r="35" spans="1:11" ht="18.75" customHeight="1" x14ac:dyDescent="0.25">
      <c r="A35" s="131"/>
      <c r="B35" s="9" t="s">
        <v>244</v>
      </c>
      <c r="C35" s="126"/>
      <c r="D35" s="126"/>
      <c r="E35" s="126"/>
      <c r="F35" s="23">
        <v>1395355</v>
      </c>
      <c r="G35" s="24">
        <f>E34-F35</f>
        <v>-35521.550000000047</v>
      </c>
      <c r="H35" s="127"/>
      <c r="I35" s="124"/>
      <c r="J35" s="124"/>
      <c r="K35" s="17"/>
    </row>
    <row r="36" spans="1:11" ht="18.75" customHeight="1" x14ac:dyDescent="0.25">
      <c r="A36" s="131"/>
      <c r="B36" s="123" t="s">
        <v>241</v>
      </c>
      <c r="C36" s="25"/>
      <c r="D36" s="25">
        <f>SUM(D28:D35)</f>
        <v>7465402</v>
      </c>
      <c r="E36" s="25"/>
      <c r="F36" s="25">
        <f>SUM(F28:F35)</f>
        <v>7500923.5499999998</v>
      </c>
      <c r="G36" s="125"/>
      <c r="H36" s="127"/>
      <c r="I36" s="124"/>
      <c r="J36" s="124"/>
      <c r="K36" s="17"/>
    </row>
    <row r="37" spans="1:11" ht="18.75" customHeight="1" x14ac:dyDescent="0.3">
      <c r="A37" s="148"/>
      <c r="B37" s="148"/>
      <c r="C37" s="148"/>
      <c r="D37" s="148"/>
      <c r="E37" s="148"/>
      <c r="F37" s="148"/>
      <c r="G37" s="148"/>
      <c r="H37" s="127"/>
      <c r="I37" s="124"/>
      <c r="J37" s="124"/>
      <c r="K37" s="17"/>
    </row>
    <row r="38" spans="1:11" ht="15.75" x14ac:dyDescent="0.25">
      <c r="A38" s="131" t="s">
        <v>101</v>
      </c>
      <c r="B38" s="149" t="s">
        <v>243</v>
      </c>
      <c r="C38" s="144"/>
      <c r="D38" s="248" t="s">
        <v>122</v>
      </c>
      <c r="E38" s="249"/>
      <c r="F38" s="249"/>
      <c r="G38" s="249"/>
      <c r="H38" s="249"/>
      <c r="I38" s="124"/>
      <c r="J38" s="124"/>
      <c r="K38" s="17"/>
    </row>
    <row r="39" spans="1:11" ht="15.75" x14ac:dyDescent="0.25">
      <c r="A39" s="131"/>
      <c r="B39" s="150" t="s">
        <v>85</v>
      </c>
      <c r="C39" s="151">
        <f>C44+C46</f>
        <v>0</v>
      </c>
      <c r="D39" s="127"/>
      <c r="E39" s="127"/>
      <c r="F39" s="127"/>
      <c r="G39" s="127"/>
      <c r="H39" s="127"/>
      <c r="J39" s="15"/>
      <c r="K39" s="17"/>
    </row>
    <row r="40" spans="1:11" ht="6.75" customHeight="1" x14ac:dyDescent="0.25">
      <c r="A40" s="131"/>
      <c r="B40" s="152"/>
      <c r="C40" s="153"/>
      <c r="D40" s="127"/>
      <c r="E40" s="127"/>
      <c r="F40" s="127"/>
      <c r="G40" s="127"/>
      <c r="H40" s="127"/>
      <c r="J40" s="15"/>
      <c r="K40" s="17"/>
    </row>
    <row r="41" spans="1:11" ht="15.75" x14ac:dyDescent="0.25">
      <c r="A41" s="131"/>
      <c r="B41" s="134" t="s">
        <v>78</v>
      </c>
      <c r="C41" s="154" t="s">
        <v>79</v>
      </c>
      <c r="D41" s="127"/>
      <c r="E41" s="127"/>
      <c r="F41" s="127"/>
      <c r="G41" s="127"/>
      <c r="H41" s="127"/>
      <c r="J41" s="15"/>
      <c r="K41" s="17"/>
    </row>
    <row r="42" spans="1:11" ht="15.75" x14ac:dyDescent="0.25">
      <c r="A42" s="131"/>
      <c r="B42" s="134" t="s">
        <v>80</v>
      </c>
      <c r="C42" s="26">
        <v>0</v>
      </c>
      <c r="D42" s="127"/>
      <c r="E42" s="127"/>
      <c r="F42" s="127"/>
      <c r="G42" s="127"/>
      <c r="H42" s="127"/>
      <c r="J42" s="15"/>
      <c r="K42" s="17"/>
    </row>
    <row r="43" spans="1:11" ht="15.75" x14ac:dyDescent="0.25">
      <c r="A43" s="131"/>
      <c r="B43" s="134" t="s">
        <v>81</v>
      </c>
      <c r="C43" s="26">
        <v>0</v>
      </c>
      <c r="D43" s="127"/>
      <c r="E43" s="127"/>
      <c r="F43" s="127"/>
      <c r="G43" s="127"/>
      <c r="H43" s="127"/>
      <c r="J43" s="15"/>
      <c r="K43" s="17"/>
    </row>
    <row r="44" spans="1:11" ht="15.75" x14ac:dyDescent="0.25">
      <c r="A44" s="131"/>
      <c r="B44" s="134" t="s">
        <v>82</v>
      </c>
      <c r="C44" s="147">
        <f>SUM(C42:C43)</f>
        <v>0</v>
      </c>
      <c r="D44" s="127"/>
      <c r="E44" s="127"/>
      <c r="F44" s="127"/>
      <c r="G44" s="127"/>
      <c r="H44" s="127"/>
      <c r="J44" s="15"/>
      <c r="K44" s="17"/>
    </row>
    <row r="45" spans="1:11" ht="15.75" x14ac:dyDescent="0.25">
      <c r="A45" s="131"/>
      <c r="B45" s="134"/>
      <c r="C45" s="147"/>
      <c r="D45" s="127"/>
      <c r="E45" s="127"/>
      <c r="F45" s="127"/>
      <c r="G45" s="127"/>
      <c r="H45" s="127"/>
      <c r="J45" s="15"/>
      <c r="K45" s="17"/>
    </row>
    <row r="46" spans="1:11" ht="15.75" x14ac:dyDescent="0.25">
      <c r="A46" s="131"/>
      <c r="B46" s="155" t="s">
        <v>121</v>
      </c>
      <c r="C46" s="156">
        <f>SUM(Table14[Amount])</f>
        <v>0</v>
      </c>
      <c r="D46" s="127"/>
      <c r="E46" s="127"/>
      <c r="F46" s="127"/>
      <c r="G46" s="127"/>
      <c r="H46" s="127"/>
      <c r="J46" s="15"/>
      <c r="K46" s="17"/>
    </row>
    <row r="47" spans="1:11" ht="15.75" x14ac:dyDescent="0.25">
      <c r="A47" s="131"/>
      <c r="B47" s="157" t="s">
        <v>120</v>
      </c>
      <c r="C47" s="158" t="s">
        <v>79</v>
      </c>
      <c r="D47" s="127"/>
      <c r="E47" s="127"/>
      <c r="F47" s="127"/>
      <c r="G47" s="127"/>
      <c r="H47" s="127"/>
      <c r="J47" s="15"/>
      <c r="K47" s="17"/>
    </row>
    <row r="48" spans="1:11" ht="15.75" x14ac:dyDescent="0.25">
      <c r="A48" s="131"/>
      <c r="B48" s="27" t="s">
        <v>83</v>
      </c>
      <c r="C48" s="26"/>
      <c r="D48" s="127"/>
      <c r="E48" s="127"/>
      <c r="F48" s="127"/>
      <c r="G48" s="127"/>
      <c r="H48" s="127"/>
      <c r="J48" s="15"/>
      <c r="K48" s="17"/>
    </row>
    <row r="49" spans="1:11" ht="15.75" x14ac:dyDescent="0.25">
      <c r="A49" s="131"/>
      <c r="B49" s="27" t="s">
        <v>84</v>
      </c>
      <c r="C49" s="26"/>
      <c r="D49" s="127"/>
      <c r="E49" s="127"/>
      <c r="F49" s="127"/>
      <c r="G49" s="127"/>
      <c r="H49" s="127"/>
      <c r="I49" s="28"/>
      <c r="J49" s="15"/>
      <c r="K49" s="29"/>
    </row>
    <row r="50" spans="1:11" ht="15.75" x14ac:dyDescent="0.25">
      <c r="A50" s="131"/>
      <c r="B50" s="27" t="s">
        <v>119</v>
      </c>
      <c r="C50" s="26"/>
      <c r="D50" s="127"/>
      <c r="E50" s="127"/>
      <c r="F50" s="127"/>
      <c r="G50" s="127"/>
      <c r="H50" s="127"/>
      <c r="I50" s="30"/>
      <c r="J50" s="15"/>
      <c r="K50" s="17"/>
    </row>
    <row r="51" spans="1:11" ht="15.75" x14ac:dyDescent="0.25">
      <c r="A51" s="131"/>
      <c r="B51" s="27" t="s">
        <v>118</v>
      </c>
      <c r="C51" s="26"/>
      <c r="D51" s="127"/>
      <c r="E51" s="127"/>
      <c r="F51" s="127"/>
      <c r="G51" s="127"/>
      <c r="H51" s="127"/>
      <c r="I51" s="30"/>
      <c r="J51" s="15"/>
      <c r="K51" s="17"/>
    </row>
    <row r="52" spans="1:11" ht="15.75" x14ac:dyDescent="0.25">
      <c r="A52" s="131"/>
      <c r="B52" s="27" t="s">
        <v>117</v>
      </c>
      <c r="C52" s="26"/>
      <c r="D52" s="127"/>
      <c r="E52" s="127"/>
      <c r="F52" s="127"/>
      <c r="G52" s="127"/>
      <c r="H52" s="127"/>
      <c r="I52" s="30"/>
      <c r="J52" s="15"/>
      <c r="K52" s="17"/>
    </row>
    <row r="53" spans="1:11" ht="15.75" x14ac:dyDescent="0.25">
      <c r="A53" s="131"/>
      <c r="B53" s="27" t="s">
        <v>116</v>
      </c>
      <c r="C53" s="26"/>
      <c r="D53" s="127"/>
      <c r="E53" s="127"/>
      <c r="F53" s="127"/>
      <c r="G53" s="127"/>
      <c r="H53" s="127"/>
      <c r="J53" s="15"/>
      <c r="K53" s="17"/>
    </row>
    <row r="54" spans="1:11" ht="15.75" x14ac:dyDescent="0.25">
      <c r="A54" s="131"/>
      <c r="B54" s="31" t="s">
        <v>115</v>
      </c>
      <c r="C54" s="32"/>
      <c r="D54" s="127"/>
      <c r="E54" s="127"/>
      <c r="F54" s="127"/>
      <c r="G54" s="127"/>
      <c r="H54" s="127"/>
      <c r="J54" s="15"/>
      <c r="K54" s="17"/>
    </row>
    <row r="55" spans="1:11" ht="15.75" x14ac:dyDescent="0.25">
      <c r="A55" s="131"/>
      <c r="B55" s="129"/>
      <c r="C55" s="159"/>
      <c r="D55" s="127"/>
      <c r="E55" s="127"/>
      <c r="F55" s="127"/>
      <c r="G55" s="127"/>
      <c r="H55" s="127"/>
      <c r="J55" s="15"/>
      <c r="K55" s="17"/>
    </row>
    <row r="56" spans="1:11" ht="15.75" x14ac:dyDescent="0.25">
      <c r="A56" s="131"/>
      <c r="B56" s="160"/>
      <c r="C56" s="161"/>
      <c r="D56" s="161"/>
      <c r="E56" s="161"/>
      <c r="F56" s="161"/>
      <c r="G56" s="127"/>
      <c r="H56" s="127"/>
      <c r="J56" s="14"/>
      <c r="K56" s="17"/>
    </row>
    <row r="57" spans="1:11" ht="15.75" x14ac:dyDescent="0.25">
      <c r="A57" s="131"/>
      <c r="B57" s="162"/>
      <c r="C57" s="163"/>
      <c r="D57" s="163"/>
      <c r="E57" s="164"/>
      <c r="F57" s="163"/>
      <c r="G57" s="127"/>
      <c r="H57" s="127"/>
      <c r="J57" s="14"/>
      <c r="K57" s="17"/>
    </row>
  </sheetData>
  <sheetProtection sheet="1" objects="1" scenarios="1"/>
  <mergeCells count="4">
    <mergeCell ref="A10:G10"/>
    <mergeCell ref="C23:G23"/>
    <mergeCell ref="A25:G25"/>
    <mergeCell ref="D38:H38"/>
  </mergeCells>
  <pageMargins left="0.70866141732283472" right="0.70866141732283472" top="0.74803149606299213" bottom="0.74803149606299213" header="0.31496062992125984" footer="0.31496062992125984"/>
  <pageSetup paperSize="8" scale="81" orientation="landscape" cellComments="asDisplayed"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E6" sqref="E6"/>
    </sheetView>
  </sheetViews>
  <sheetFormatPr defaultColWidth="8.85546875" defaultRowHeight="12.75" x14ac:dyDescent="0.2"/>
  <cols>
    <col min="1" max="1" width="15.42578125" style="33" customWidth="1"/>
    <col min="2" max="2" width="0.85546875" style="43" customWidth="1"/>
    <col min="3" max="3" width="16.5703125" style="33" customWidth="1"/>
    <col min="4" max="4" width="0.85546875" style="43" customWidth="1"/>
    <col min="5" max="5" width="17.28515625" style="33" customWidth="1"/>
    <col min="6" max="6" width="0.85546875" style="43" customWidth="1"/>
    <col min="7" max="7" width="44.42578125" style="42" customWidth="1"/>
    <col min="8" max="8" width="0.85546875" style="43" customWidth="1"/>
    <col min="9" max="9" width="16.7109375" style="33" customWidth="1"/>
    <col min="10" max="16384" width="8.85546875" style="33"/>
  </cols>
  <sheetData>
    <row r="1" spans="1:9" s="48" customFormat="1" ht="25.5" x14ac:dyDescent="0.2">
      <c r="A1" s="49" t="s">
        <v>8</v>
      </c>
      <c r="B1" s="50"/>
      <c r="C1" s="49" t="s">
        <v>13</v>
      </c>
      <c r="D1" s="50"/>
      <c r="E1" s="49" t="s">
        <v>18</v>
      </c>
      <c r="F1" s="50"/>
      <c r="G1" s="51" t="s">
        <v>24</v>
      </c>
      <c r="H1" s="50"/>
      <c r="I1" s="49" t="s">
        <v>29</v>
      </c>
    </row>
    <row r="2" spans="1:9" x14ac:dyDescent="0.2">
      <c r="A2" s="45" t="s">
        <v>193</v>
      </c>
      <c r="B2" s="46"/>
      <c r="C2" s="41" t="s">
        <v>30</v>
      </c>
      <c r="D2" s="47"/>
      <c r="E2" s="41" t="s">
        <v>208</v>
      </c>
      <c r="F2" s="47"/>
      <c r="G2" s="42" t="s">
        <v>144</v>
      </c>
      <c r="H2" s="47"/>
      <c r="I2" s="41" t="s">
        <v>192</v>
      </c>
    </row>
    <row r="3" spans="1:9" x14ac:dyDescent="0.2">
      <c r="A3" s="45" t="s">
        <v>191</v>
      </c>
      <c r="B3" s="46"/>
      <c r="C3" s="41" t="s">
        <v>31</v>
      </c>
      <c r="D3" s="47"/>
      <c r="E3" s="41" t="s">
        <v>190</v>
      </c>
      <c r="F3" s="47"/>
      <c r="G3" s="42" t="s">
        <v>145</v>
      </c>
      <c r="H3" s="47"/>
      <c r="I3" s="41" t="s">
        <v>39</v>
      </c>
    </row>
    <row r="4" spans="1:9" x14ac:dyDescent="0.2">
      <c r="A4" s="45" t="s">
        <v>189</v>
      </c>
      <c r="B4" s="46"/>
      <c r="C4" s="41" t="s">
        <v>236</v>
      </c>
      <c r="D4" s="47"/>
      <c r="E4" s="45" t="s">
        <v>188</v>
      </c>
      <c r="F4" s="44"/>
      <c r="G4" s="42" t="s">
        <v>146</v>
      </c>
      <c r="H4" s="47"/>
      <c r="I4" s="41" t="s">
        <v>187</v>
      </c>
    </row>
    <row r="5" spans="1:9" x14ac:dyDescent="0.2">
      <c r="A5" s="45" t="s">
        <v>162</v>
      </c>
      <c r="B5" s="46"/>
      <c r="C5" s="41" t="s">
        <v>36</v>
      </c>
      <c r="D5" s="47"/>
      <c r="E5" s="45" t="s">
        <v>186</v>
      </c>
      <c r="F5" s="44"/>
      <c r="G5" s="42" t="s">
        <v>151</v>
      </c>
      <c r="H5" s="47"/>
      <c r="I5" s="41" t="s">
        <v>40</v>
      </c>
    </row>
    <row r="6" spans="1:9" ht="38.25" x14ac:dyDescent="0.2">
      <c r="A6" s="45" t="s">
        <v>35</v>
      </c>
      <c r="B6" s="46"/>
      <c r="C6" s="41" t="s">
        <v>158</v>
      </c>
      <c r="D6" s="47"/>
      <c r="E6" s="45" t="s">
        <v>184</v>
      </c>
      <c r="F6" s="44"/>
      <c r="G6" s="42" t="s">
        <v>143</v>
      </c>
      <c r="H6" s="47"/>
      <c r="I6" s="41" t="s">
        <v>183</v>
      </c>
    </row>
    <row r="7" spans="1:9" ht="25.5" x14ac:dyDescent="0.2">
      <c r="A7" s="45" t="s">
        <v>167</v>
      </c>
      <c r="B7" s="46"/>
      <c r="C7" s="41"/>
      <c r="D7" s="47"/>
      <c r="E7" s="45" t="s">
        <v>32</v>
      </c>
      <c r="F7" s="44"/>
      <c r="G7" s="42" t="s">
        <v>150</v>
      </c>
      <c r="H7" s="47"/>
      <c r="I7" s="41" t="s">
        <v>181</v>
      </c>
    </row>
    <row r="8" spans="1:9" x14ac:dyDescent="0.2">
      <c r="A8" s="33" t="s">
        <v>159</v>
      </c>
      <c r="B8" s="46"/>
      <c r="C8" s="41"/>
      <c r="D8" s="47"/>
      <c r="E8" s="45" t="s">
        <v>179</v>
      </c>
      <c r="F8" s="44"/>
      <c r="G8" s="42" t="s">
        <v>148</v>
      </c>
      <c r="H8" s="47"/>
      <c r="I8" s="41" t="s">
        <v>178</v>
      </c>
    </row>
    <row r="9" spans="1:9" ht="25.5" x14ac:dyDescent="0.2">
      <c r="A9" s="45" t="s">
        <v>185</v>
      </c>
      <c r="B9" s="46"/>
      <c r="C9" s="41"/>
      <c r="D9" s="47"/>
      <c r="E9" s="45" t="s">
        <v>209</v>
      </c>
      <c r="F9" s="44"/>
      <c r="G9" s="42" t="s">
        <v>147</v>
      </c>
      <c r="I9" s="41" t="s">
        <v>175</v>
      </c>
    </row>
    <row r="10" spans="1:9" x14ac:dyDescent="0.2">
      <c r="A10" s="33" t="s">
        <v>160</v>
      </c>
      <c r="B10" s="46"/>
      <c r="E10" s="45" t="s">
        <v>37</v>
      </c>
      <c r="F10" s="44"/>
      <c r="G10" s="42" t="s">
        <v>155</v>
      </c>
      <c r="I10" s="41" t="s">
        <v>172</v>
      </c>
    </row>
    <row r="11" spans="1:9" ht="25.5" x14ac:dyDescent="0.2">
      <c r="A11" s="45" t="s">
        <v>182</v>
      </c>
      <c r="B11" s="46"/>
      <c r="E11" s="45" t="s">
        <v>176</v>
      </c>
      <c r="F11" s="44"/>
      <c r="G11" s="42" t="s">
        <v>149</v>
      </c>
      <c r="I11" s="41" t="s">
        <v>170</v>
      </c>
    </row>
    <row r="12" spans="1:9" ht="25.5" x14ac:dyDescent="0.2">
      <c r="A12" s="45" t="s">
        <v>164</v>
      </c>
      <c r="B12" s="46"/>
      <c r="E12" s="45" t="s">
        <v>173</v>
      </c>
      <c r="F12" s="44"/>
      <c r="G12" s="42" t="s">
        <v>154</v>
      </c>
      <c r="I12" s="33" t="s">
        <v>158</v>
      </c>
    </row>
    <row r="13" spans="1:9" ht="25.5" x14ac:dyDescent="0.2">
      <c r="A13" s="45" t="s">
        <v>180</v>
      </c>
      <c r="B13" s="46"/>
      <c r="E13" s="45" t="s">
        <v>33</v>
      </c>
      <c r="F13" s="44"/>
      <c r="G13" s="42" t="s">
        <v>156</v>
      </c>
    </row>
    <row r="14" spans="1:9" ht="25.5" x14ac:dyDescent="0.2">
      <c r="A14" s="45" t="s">
        <v>177</v>
      </c>
      <c r="B14" s="44"/>
      <c r="E14" s="45" t="s">
        <v>168</v>
      </c>
      <c r="F14" s="44"/>
      <c r="G14" s="42" t="s">
        <v>153</v>
      </c>
    </row>
    <row r="15" spans="1:9" x14ac:dyDescent="0.2">
      <c r="A15" s="45" t="s">
        <v>174</v>
      </c>
      <c r="B15" s="44"/>
      <c r="E15" s="45" t="s">
        <v>166</v>
      </c>
      <c r="F15" s="44"/>
      <c r="G15" s="42" t="s">
        <v>152</v>
      </c>
    </row>
    <row r="16" spans="1:9" ht="25.5" x14ac:dyDescent="0.2">
      <c r="A16" s="45" t="s">
        <v>171</v>
      </c>
      <c r="E16" s="45" t="s">
        <v>163</v>
      </c>
      <c r="G16" s="42" t="s">
        <v>34</v>
      </c>
    </row>
    <row r="17" spans="1:7" x14ac:dyDescent="0.2">
      <c r="A17" s="45" t="s">
        <v>169</v>
      </c>
      <c r="E17" s="45" t="s">
        <v>161</v>
      </c>
      <c r="G17" s="42" t="s">
        <v>158</v>
      </c>
    </row>
    <row r="18" spans="1:7" x14ac:dyDescent="0.2">
      <c r="A18" s="45" t="s">
        <v>165</v>
      </c>
      <c r="E18" s="33" t="s">
        <v>158</v>
      </c>
    </row>
    <row r="19" spans="1:7" x14ac:dyDescent="0.2">
      <c r="A19" s="33" t="s">
        <v>158</v>
      </c>
      <c r="E19" s="33" t="s">
        <v>34</v>
      </c>
    </row>
  </sheetData>
  <sortState ref="G2:G19">
    <sortCondition ref="G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2f5dd817-92c5-4985-aefa-795407915ae2" ContentTypeId="0x01010070578BAA2FD0B349B2A10FB98530B930" PreviousValue="false"/>
</file>

<file path=customXml/item5.xml><?xml version="1.0" encoding="utf-8"?>
<ct:contentTypeSchema xmlns:ct="http://schemas.microsoft.com/office/2006/metadata/contentType" xmlns:ma="http://schemas.microsoft.com/office/2006/metadata/properties/metaAttributes" ct:_="" ma:_="" ma:contentTypeName="UKRI Document" ma:contentTypeID="0x01010070578BAA2FD0B349B2A10FB98530B9300014E95DEA26A27047AA11C5C5BDB881E4" ma:contentTypeVersion="8" ma:contentTypeDescription="Create a new document." ma:contentTypeScope="" ma:versionID="b19bec9dd5c18a0075b7efe94b22325e">
  <xsd:schema xmlns:xsd="http://www.w3.org/2001/XMLSchema" xmlns:xs="http://www.w3.org/2001/XMLSchema" xmlns:p="http://schemas.microsoft.com/office/2006/metadata/properties" xmlns:ns2="2e24dfb7-a69e-40eb-b94f-44b9ca9c25ed" xmlns:ns3="660eae09-7e71-49fd-b685-1710e5678a34" targetNamespace="http://schemas.microsoft.com/office/2006/metadata/properties" ma:root="true" ma:fieldsID="dcfa20c4ec4a2ac6b4c08798184ccb65" ns2:_="" ns3:_="">
    <xsd:import namespace="2e24dfb7-a69e-40eb-b94f-44b9ca9c25ed"/>
    <xsd:import namespace="660eae09-7e71-49fd-b685-1710e5678a34"/>
    <xsd:element name="properties">
      <xsd:complexType>
        <xsd:sequence>
          <xsd:element name="documentManagement">
            <xsd:complexType>
              <xsd:all>
                <xsd:element ref="ns2:j7485b05011b4e2182e290ceca5b3b39" minOccurs="0"/>
                <xsd:element ref="ns2:TaxCatchAll" minOccurs="0"/>
                <xsd:element ref="ns2:TaxCatchAllLabel" minOccurs="0"/>
                <xsd:element ref="ns2:f10b98357e764668b22ca9b99f636a05" minOccurs="0"/>
                <xsd:element ref="ns2:ma1e1476e2da4a8285b0d5a6fb6eb3a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4dfb7-a69e-40eb-b94f-44b9ca9c25ed" elementFormDefault="qualified">
    <xsd:import namespace="http://schemas.microsoft.com/office/2006/documentManagement/types"/>
    <xsd:import namespace="http://schemas.microsoft.com/office/infopath/2007/PartnerControls"/>
    <xsd:element name="j7485b05011b4e2182e290ceca5b3b39" ma:index="8" nillable="true" ma:taxonomy="true" ma:internalName="j7485b05011b4e2182e290ceca5b3b39" ma:taxonomyFieldName="SecurityClassification" ma:displayName="Security Classification" ma:fieldId="{37485b05-011b-4e21-82e2-90ceca5b3b39}" ma:sspId="2f5dd817-92c5-4985-aefa-795407915ae2" ma:termSetId="89e39cdb-ce08-4b2d-995a-7da2412f238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4db5700-109b-4c74-b600-4766fdf935f3}" ma:internalName="TaxCatchAll" ma:showField="CatchAllData" ma:web="660eae09-7e71-49fd-b685-1710e5678a3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4db5700-109b-4c74-b600-4766fdf935f3}" ma:internalName="TaxCatchAllLabel" ma:readOnly="true" ma:showField="CatchAllDataLabel" ma:web="660eae09-7e71-49fd-b685-1710e5678a34">
      <xsd:complexType>
        <xsd:complexContent>
          <xsd:extension base="dms:MultiChoiceLookup">
            <xsd:sequence>
              <xsd:element name="Value" type="dms:Lookup" maxOccurs="unbounded" minOccurs="0" nillable="true"/>
            </xsd:sequence>
          </xsd:extension>
        </xsd:complexContent>
      </xsd:complexType>
    </xsd:element>
    <xsd:element name="f10b98357e764668b22ca9b99f636a05" ma:index="12" nillable="true" ma:taxonomy="true" ma:internalName="f10b98357e764668b22ca9b99f636a05" ma:taxonomyFieldName="DocumentType" ma:displayName="Document Type" ma:fieldId="{f10b9835-7e76-4668-b22c-a9b99f636a05}" ma:sspId="2f5dd817-92c5-4985-aefa-795407915ae2" ma:termSetId="8f21a149-e382-4987-aff3-e529ede7ffdc" ma:anchorId="00000000-0000-0000-0000-000000000000" ma:open="false" ma:isKeyword="false">
      <xsd:complexType>
        <xsd:sequence>
          <xsd:element ref="pc:Terms" minOccurs="0" maxOccurs="1"/>
        </xsd:sequence>
      </xsd:complexType>
    </xsd:element>
    <xsd:element name="ma1e1476e2da4a8285b0d5a6fb6eb3aa" ma:index="14" nillable="true" ma:taxonomy="true" ma:internalName="ma1e1476e2da4a8285b0d5a6fb6eb3aa" ma:taxonomyFieldName="DocOriginBU" ma:displayName="Business Unit Origin" ma:default="" ma:fieldId="{6a1e1476-e2da-4a82-85b0-d5a6fb6eb3aa}" ma:sspId="2f5dd817-92c5-4985-aefa-795407915ae2" ma:termSetId="4b73e7db-9d2f-4f87-833c-b0527d80970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0eae09-7e71-49fd-b685-1710e5678a34"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TaxCatchAll xmlns="2e24dfb7-a69e-40eb-b94f-44b9ca9c25ed"/>
    <ma1e1476e2da4a8285b0d5a6fb6eb3aa xmlns="2e24dfb7-a69e-40eb-b94f-44b9ca9c25ed">
      <Terms xmlns="http://schemas.microsoft.com/office/infopath/2007/PartnerControls"/>
    </ma1e1476e2da4a8285b0d5a6fb6eb3aa>
    <f10b98357e764668b22ca9b99f636a05 xmlns="2e24dfb7-a69e-40eb-b94f-44b9ca9c25ed">
      <Terms xmlns="http://schemas.microsoft.com/office/infopath/2007/PartnerControls"/>
    </f10b98357e764668b22ca9b99f636a05>
    <j7485b05011b4e2182e290ceca5b3b39 xmlns="2e24dfb7-a69e-40eb-b94f-44b9ca9c25ed">
      <Terms xmlns="http://schemas.microsoft.com/office/infopath/2007/PartnerControls"/>
    </j7485b05011b4e2182e290ceca5b3b39>
    <_dlc_DocId xmlns="660eae09-7e71-49fd-b685-1710e5678a34">K2UPQHYVSZU4-37777433-11275</_dlc_DocId>
    <_dlc_DocIdUrl xmlns="660eae09-7e71-49fd-b685-1710e5678a34">
      <Url>https://ukri.sharepoint.com/sites/og_data-mi-Analysis/_layouts/15/DocIdRedir.aspx?ID=K2UPQHYVSZU4-37777433-11275</Url>
      <Description>K2UPQHYVSZU4-37777433-11275</Description>
    </_dlc_DocIdUrl>
  </documentManagement>
</p:properties>
</file>

<file path=customXml/itemProps1.xml><?xml version="1.0" encoding="utf-8"?>
<ds:datastoreItem xmlns:ds="http://schemas.openxmlformats.org/officeDocument/2006/customXml" ds:itemID="{ADBB52B1-B3BA-4BCB-B0CC-2EFD445C1DCE}">
  <ds:schemaRefs>
    <ds:schemaRef ds:uri="http://schemas.microsoft.com/sharepoint/events"/>
  </ds:schemaRefs>
</ds:datastoreItem>
</file>

<file path=customXml/itemProps2.xml><?xml version="1.0" encoding="utf-8"?>
<ds:datastoreItem xmlns:ds="http://schemas.openxmlformats.org/officeDocument/2006/customXml" ds:itemID="{0C9C04D2-825E-41E5-B57E-773435E3A024}">
  <ds:schemaRefs>
    <ds:schemaRef ds:uri="http://schemas.microsoft.com/sharepoint/v3/contenttype/forms"/>
  </ds:schemaRefs>
</ds:datastoreItem>
</file>

<file path=customXml/itemProps3.xml><?xml version="1.0" encoding="utf-8"?>
<ds:datastoreItem xmlns:ds="http://schemas.openxmlformats.org/officeDocument/2006/customXml" ds:itemID="{FC866C73-46BB-45C3-877C-174E0D6281F6}">
  <ds:schemaRefs>
    <ds:schemaRef ds:uri="http://schemas.microsoft.com/office/2006/metadata/customXsn"/>
  </ds:schemaRefs>
</ds:datastoreItem>
</file>

<file path=customXml/itemProps4.xml><?xml version="1.0" encoding="utf-8"?>
<ds:datastoreItem xmlns:ds="http://schemas.openxmlformats.org/officeDocument/2006/customXml" ds:itemID="{81156E49-45DB-4934-9B8E-6153F6694F81}">
  <ds:schemaRefs>
    <ds:schemaRef ds:uri="Microsoft.SharePoint.Taxonomy.ContentTypeSync"/>
  </ds:schemaRefs>
</ds:datastoreItem>
</file>

<file path=customXml/itemProps5.xml><?xml version="1.0" encoding="utf-8"?>
<ds:datastoreItem xmlns:ds="http://schemas.openxmlformats.org/officeDocument/2006/customXml" ds:itemID="{E479207B-21C0-42C1-9913-8A36162FA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4dfb7-a69e-40eb-b94f-44b9ca9c25ed"/>
    <ds:schemaRef ds:uri="660eae09-7e71-49fd-b685-1710e5678a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68D6DCC0-04EB-45CF-9CCF-4734B554EE64}">
  <ds:schemaRefs>
    <ds:schemaRef ds:uri="http://www.w3.org/XML/1998/namespace"/>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660eae09-7e71-49fd-b685-1710e5678a34"/>
    <ds:schemaRef ds:uri="2e24dfb7-a69e-40eb-b94f-44b9ca9c25e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introduction</vt:lpstr>
      <vt:lpstr>definitions</vt:lpstr>
      <vt:lpstr>Jisc APC template v4</vt:lpstr>
      <vt:lpstr>Discounts, memberships &amp; pre-pa</vt:lpstr>
      <vt:lpstr>RCUK compliance summary</vt:lpstr>
      <vt:lpstr>Constrained values</vt:lpstr>
      <vt:lpstr>'Jisc APC template v4'!Print_Area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Shamash</dc:creator>
  <cp:lastModifiedBy>Murtagh, John P</cp:lastModifiedBy>
  <cp:lastPrinted>2017-03-28T08:44:25Z</cp:lastPrinted>
  <dcterms:created xsi:type="dcterms:W3CDTF">2016-08-09T14:04:46Z</dcterms:created>
  <dcterms:modified xsi:type="dcterms:W3CDTF">2019-05-31T16:27:29Z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0x01010070578BAA2FD0B349B2A10FB98530B9300014E95DEA26A27047AA11C5C5BDB881E4</vt:lpwstr>
  </property>
  <property fmtid="{D5CDD505-2E9C-101B-9397-08002B2CF9AE}" pid="3" name="IsMyDocuments">
    <vt:bool>true</vt:bool>
  </property>
  <property fmtid="{D5CDD505-2E9C-101B-9397-08002B2CF9AE}" pid="4" name="AuthorIds_UIVersion_512">
    <vt:lpwstr>25</vt:lpwstr>
  </property>
  <property fmtid="{D5CDD505-2E9C-101B-9397-08002B2CF9AE}" pid="5" name="DocOriginBU">
    <vt:lpwstr/>
  </property>
  <property fmtid="{D5CDD505-2E9C-101B-9397-08002B2CF9AE}" pid="6" name="SecurityClassification">
    <vt:lpwstr/>
  </property>
  <property fmtid="{D5CDD505-2E9C-101B-9397-08002B2CF9AE}" pid="7" name="DocumentType">
    <vt:lpwstr/>
  </property>
  <property fmtid="{D5CDD505-2E9C-101B-9397-08002B2CF9AE}" pid="8" name="_dlc_DocIdItemGuid">
    <vt:lpwstr>7cfe49cb-9b47-458c-af53-3e81399c483a</vt:lpwstr>
  </property>
</Properties>
</file>